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Pomocny\"/>
    </mc:Choice>
  </mc:AlternateContent>
  <bookViews>
    <workbookView xWindow="0" yWindow="0" windowWidth="2364" windowHeight="0"/>
  </bookViews>
  <sheets>
    <sheet name="Rekapitulace stavby" sheetId="1" r:id="rId1"/>
    <sheet name="2019-0294B - Stavební úpr..." sheetId="2" r:id="rId2"/>
    <sheet name="Pokyny pro vyplnění" sheetId="3" r:id="rId3"/>
  </sheets>
  <definedNames>
    <definedName name="_xlnm._FilterDatabase" localSheetId="1" hidden="1">'2019-0294B - Stavební úpr...'!$C$81:$K$583</definedName>
    <definedName name="_xlnm.Print_Titles" localSheetId="1">'2019-0294B - Stavební úpr...'!$81:$81</definedName>
    <definedName name="_xlnm.Print_Titles" localSheetId="0">'Rekapitulace stavby'!$49:$49</definedName>
    <definedName name="_xlnm.Print_Area" localSheetId="1">'2019-0294B - Stavební úpr...'!$C$4:$J$34,'2019-0294B - Stavební úpr...'!$C$40:$J$65,'2019-0294B - Stavební úpr...'!$C$71:$K$583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BK573" i="2" l="1"/>
  <c r="J573" i="2" s="1"/>
  <c r="J63" i="2" s="1"/>
  <c r="BK384" i="2"/>
  <c r="J384" i="2" s="1"/>
  <c r="J61" i="2" s="1"/>
  <c r="AY52" i="1"/>
  <c r="AX52" i="1"/>
  <c r="BI583" i="2"/>
  <c r="BH583" i="2"/>
  <c r="BG583" i="2"/>
  <c r="BF583" i="2"/>
  <c r="BE583" i="2"/>
  <c r="T583" i="2"/>
  <c r="T582" i="2" s="1"/>
  <c r="R583" i="2"/>
  <c r="R582" i="2" s="1"/>
  <c r="P583" i="2"/>
  <c r="P582" i="2" s="1"/>
  <c r="BK583" i="2"/>
  <c r="BK582" i="2" s="1"/>
  <c r="J582" i="2" s="1"/>
  <c r="J64" i="2" s="1"/>
  <c r="J583" i="2"/>
  <c r="BI581" i="2"/>
  <c r="BH581" i="2"/>
  <c r="BG581" i="2"/>
  <c r="BF581" i="2"/>
  <c r="T581" i="2"/>
  <c r="R581" i="2"/>
  <c r="P581" i="2"/>
  <c r="BK581" i="2"/>
  <c r="J581" i="2"/>
  <c r="BE581" i="2" s="1"/>
  <c r="BI580" i="2"/>
  <c r="BH580" i="2"/>
  <c r="BG580" i="2"/>
  <c r="BF580" i="2"/>
  <c r="T580" i="2"/>
  <c r="R580" i="2"/>
  <c r="P580" i="2"/>
  <c r="BK580" i="2"/>
  <c r="J580" i="2"/>
  <c r="BE580" i="2" s="1"/>
  <c r="BI579" i="2"/>
  <c r="BH579" i="2"/>
  <c r="BG579" i="2"/>
  <c r="BF579" i="2"/>
  <c r="T579" i="2"/>
  <c r="R579" i="2"/>
  <c r="P579" i="2"/>
  <c r="BK579" i="2"/>
  <c r="J579" i="2"/>
  <c r="BE579" i="2" s="1"/>
  <c r="BI578" i="2"/>
  <c r="BH578" i="2"/>
  <c r="BG578" i="2"/>
  <c r="BF578" i="2"/>
  <c r="T578" i="2"/>
  <c r="R578" i="2"/>
  <c r="P578" i="2"/>
  <c r="BK578" i="2"/>
  <c r="J578" i="2"/>
  <c r="BE578" i="2" s="1"/>
  <c r="BI575" i="2"/>
  <c r="BH575" i="2"/>
  <c r="BG575" i="2"/>
  <c r="BF575" i="2"/>
  <c r="T575" i="2"/>
  <c r="R575" i="2"/>
  <c r="P575" i="2"/>
  <c r="BK575" i="2"/>
  <c r="J575" i="2"/>
  <c r="BE575" i="2" s="1"/>
  <c r="BI574" i="2"/>
  <c r="BH574" i="2"/>
  <c r="BG574" i="2"/>
  <c r="BF574" i="2"/>
  <c r="T574" i="2"/>
  <c r="T573" i="2" s="1"/>
  <c r="R574" i="2"/>
  <c r="R573" i="2" s="1"/>
  <c r="P574" i="2"/>
  <c r="P573" i="2" s="1"/>
  <c r="BK574" i="2"/>
  <c r="J574" i="2"/>
  <c r="BE574" i="2" s="1"/>
  <c r="BI569" i="2"/>
  <c r="BH569" i="2"/>
  <c r="BG569" i="2"/>
  <c r="BF569" i="2"/>
  <c r="BE569" i="2"/>
  <c r="T569" i="2"/>
  <c r="R569" i="2"/>
  <c r="P569" i="2"/>
  <c r="BK569" i="2"/>
  <c r="J569" i="2"/>
  <c r="BI568" i="2"/>
  <c r="BH568" i="2"/>
  <c r="BG568" i="2"/>
  <c r="BF568" i="2"/>
  <c r="BE568" i="2"/>
  <c r="T568" i="2"/>
  <c r="R568" i="2"/>
  <c r="P568" i="2"/>
  <c r="BK568" i="2"/>
  <c r="J568" i="2"/>
  <c r="BI567" i="2"/>
  <c r="BH567" i="2"/>
  <c r="BG567" i="2"/>
  <c r="BF567" i="2"/>
  <c r="BE567" i="2"/>
  <c r="T567" i="2"/>
  <c r="R567" i="2"/>
  <c r="P567" i="2"/>
  <c r="BK567" i="2"/>
  <c r="J567" i="2"/>
  <c r="BI563" i="2"/>
  <c r="BH563" i="2"/>
  <c r="BG563" i="2"/>
  <c r="BF563" i="2"/>
  <c r="BE563" i="2"/>
  <c r="T563" i="2"/>
  <c r="R563" i="2"/>
  <c r="P563" i="2"/>
  <c r="BK563" i="2"/>
  <c r="J563" i="2"/>
  <c r="BI562" i="2"/>
  <c r="BH562" i="2"/>
  <c r="BG562" i="2"/>
  <c r="BF562" i="2"/>
  <c r="BE562" i="2"/>
  <c r="T562" i="2"/>
  <c r="R562" i="2"/>
  <c r="P562" i="2"/>
  <c r="BK562" i="2"/>
  <c r="J562" i="2"/>
  <c r="BI561" i="2"/>
  <c r="BH561" i="2"/>
  <c r="BG561" i="2"/>
  <c r="BF561" i="2"/>
  <c r="BE561" i="2"/>
  <c r="T561" i="2"/>
  <c r="R561" i="2"/>
  <c r="P561" i="2"/>
  <c r="BK561" i="2"/>
  <c r="J561" i="2"/>
  <c r="BI560" i="2"/>
  <c r="BH560" i="2"/>
  <c r="BG560" i="2"/>
  <c r="BF560" i="2"/>
  <c r="BE560" i="2"/>
  <c r="T560" i="2"/>
  <c r="R560" i="2"/>
  <c r="P560" i="2"/>
  <c r="BK560" i="2"/>
  <c r="J560" i="2"/>
  <c r="BI559" i="2"/>
  <c r="BH559" i="2"/>
  <c r="BG559" i="2"/>
  <c r="BF559" i="2"/>
  <c r="BE559" i="2"/>
  <c r="T559" i="2"/>
  <c r="R559" i="2"/>
  <c r="P559" i="2"/>
  <c r="BK559" i="2"/>
  <c r="J559" i="2"/>
  <c r="BI556" i="2"/>
  <c r="BH556" i="2"/>
  <c r="BG556" i="2"/>
  <c r="BF556" i="2"/>
  <c r="BE556" i="2"/>
  <c r="T556" i="2"/>
  <c r="R556" i="2"/>
  <c r="P556" i="2"/>
  <c r="BK556" i="2"/>
  <c r="J556" i="2"/>
  <c r="BI552" i="2"/>
  <c r="BH552" i="2"/>
  <c r="BG552" i="2"/>
  <c r="BF552" i="2"/>
  <c r="BE552" i="2"/>
  <c r="T552" i="2"/>
  <c r="R552" i="2"/>
  <c r="P552" i="2"/>
  <c r="BK552" i="2"/>
  <c r="J552" i="2"/>
  <c r="BI551" i="2"/>
  <c r="BH551" i="2"/>
  <c r="BG551" i="2"/>
  <c r="BF551" i="2"/>
  <c r="BE551" i="2"/>
  <c r="T551" i="2"/>
  <c r="R551" i="2"/>
  <c r="P551" i="2"/>
  <c r="BK551" i="2"/>
  <c r="J551" i="2"/>
  <c r="BI547" i="2"/>
  <c r="BH547" i="2"/>
  <c r="BG547" i="2"/>
  <c r="BF547" i="2"/>
  <c r="BE547" i="2"/>
  <c r="T547" i="2"/>
  <c r="R547" i="2"/>
  <c r="P547" i="2"/>
  <c r="BK547" i="2"/>
  <c r="J547" i="2"/>
  <c r="BI546" i="2"/>
  <c r="BH546" i="2"/>
  <c r="BG546" i="2"/>
  <c r="BF546" i="2"/>
  <c r="BE546" i="2"/>
  <c r="T546" i="2"/>
  <c r="R546" i="2"/>
  <c r="P546" i="2"/>
  <c r="BK546" i="2"/>
  <c r="J546" i="2"/>
  <c r="BI545" i="2"/>
  <c r="BH545" i="2"/>
  <c r="BG545" i="2"/>
  <c r="BF545" i="2"/>
  <c r="BE545" i="2"/>
  <c r="T545" i="2"/>
  <c r="R545" i="2"/>
  <c r="P545" i="2"/>
  <c r="BK545" i="2"/>
  <c r="J545" i="2"/>
  <c r="BI538" i="2"/>
  <c r="BH538" i="2"/>
  <c r="BG538" i="2"/>
  <c r="BF538" i="2"/>
  <c r="BE538" i="2"/>
  <c r="T538" i="2"/>
  <c r="R538" i="2"/>
  <c r="P538" i="2"/>
  <c r="BK538" i="2"/>
  <c r="J538" i="2"/>
  <c r="BI537" i="2"/>
  <c r="BH537" i="2"/>
  <c r="BG537" i="2"/>
  <c r="BF537" i="2"/>
  <c r="BE537" i="2"/>
  <c r="T537" i="2"/>
  <c r="R537" i="2"/>
  <c r="P537" i="2"/>
  <c r="BK537" i="2"/>
  <c r="J537" i="2"/>
  <c r="BI532" i="2"/>
  <c r="BH532" i="2"/>
  <c r="BG532" i="2"/>
  <c r="BF532" i="2"/>
  <c r="BE532" i="2"/>
  <c r="T532" i="2"/>
  <c r="R532" i="2"/>
  <c r="P532" i="2"/>
  <c r="BK532" i="2"/>
  <c r="J532" i="2"/>
  <c r="BI529" i="2"/>
  <c r="BH529" i="2"/>
  <c r="BG529" i="2"/>
  <c r="BF529" i="2"/>
  <c r="BE529" i="2"/>
  <c r="T529" i="2"/>
  <c r="R529" i="2"/>
  <c r="P529" i="2"/>
  <c r="BK529" i="2"/>
  <c r="J529" i="2"/>
  <c r="BI525" i="2"/>
  <c r="BH525" i="2"/>
  <c r="BG525" i="2"/>
  <c r="BF525" i="2"/>
  <c r="BE525" i="2"/>
  <c r="T525" i="2"/>
  <c r="R525" i="2"/>
  <c r="P525" i="2"/>
  <c r="BK525" i="2"/>
  <c r="J525" i="2"/>
  <c r="BI524" i="2"/>
  <c r="BH524" i="2"/>
  <c r="BG524" i="2"/>
  <c r="BF524" i="2"/>
  <c r="BE524" i="2"/>
  <c r="T524" i="2"/>
  <c r="R524" i="2"/>
  <c r="P524" i="2"/>
  <c r="BK524" i="2"/>
  <c r="J524" i="2"/>
  <c r="BI523" i="2"/>
  <c r="BH523" i="2"/>
  <c r="BG523" i="2"/>
  <c r="BF523" i="2"/>
  <c r="BE523" i="2"/>
  <c r="T523" i="2"/>
  <c r="R523" i="2"/>
  <c r="P523" i="2"/>
  <c r="BK523" i="2"/>
  <c r="J523" i="2"/>
  <c r="BI522" i="2"/>
  <c r="BH522" i="2"/>
  <c r="BG522" i="2"/>
  <c r="BF522" i="2"/>
  <c r="BE522" i="2"/>
  <c r="T522" i="2"/>
  <c r="R522" i="2"/>
  <c r="P522" i="2"/>
  <c r="BK522" i="2"/>
  <c r="J522" i="2"/>
  <c r="BI521" i="2"/>
  <c r="BH521" i="2"/>
  <c r="BG521" i="2"/>
  <c r="BF521" i="2"/>
  <c r="BE521" i="2"/>
  <c r="T521" i="2"/>
  <c r="R521" i="2"/>
  <c r="P521" i="2"/>
  <c r="BK521" i="2"/>
  <c r="J521" i="2"/>
  <c r="BI514" i="2"/>
  <c r="BH514" i="2"/>
  <c r="BG514" i="2"/>
  <c r="BF514" i="2"/>
  <c r="BE514" i="2"/>
  <c r="T514" i="2"/>
  <c r="R514" i="2"/>
  <c r="P514" i="2"/>
  <c r="BK514" i="2"/>
  <c r="J514" i="2"/>
  <c r="BI510" i="2"/>
  <c r="BH510" i="2"/>
  <c r="BG510" i="2"/>
  <c r="BF510" i="2"/>
  <c r="BE510" i="2"/>
  <c r="T510" i="2"/>
  <c r="R510" i="2"/>
  <c r="P510" i="2"/>
  <c r="BK510" i="2"/>
  <c r="J510" i="2"/>
  <c r="BI509" i="2"/>
  <c r="BH509" i="2"/>
  <c r="BG509" i="2"/>
  <c r="BF509" i="2"/>
  <c r="BE509" i="2"/>
  <c r="T509" i="2"/>
  <c r="R509" i="2"/>
  <c r="P509" i="2"/>
  <c r="BK509" i="2"/>
  <c r="J509" i="2"/>
  <c r="BI508" i="2"/>
  <c r="BH508" i="2"/>
  <c r="BG508" i="2"/>
  <c r="BF508" i="2"/>
  <c r="BE508" i="2"/>
  <c r="T508" i="2"/>
  <c r="R508" i="2"/>
  <c r="P508" i="2"/>
  <c r="BK508" i="2"/>
  <c r="J508" i="2"/>
  <c r="BI507" i="2"/>
  <c r="BH507" i="2"/>
  <c r="BG507" i="2"/>
  <c r="BF507" i="2"/>
  <c r="BE507" i="2"/>
  <c r="T507" i="2"/>
  <c r="R507" i="2"/>
  <c r="P507" i="2"/>
  <c r="BK507" i="2"/>
  <c r="J507" i="2"/>
  <c r="BI506" i="2"/>
  <c r="BH506" i="2"/>
  <c r="BG506" i="2"/>
  <c r="BF506" i="2"/>
  <c r="BE506" i="2"/>
  <c r="T506" i="2"/>
  <c r="R506" i="2"/>
  <c r="P506" i="2"/>
  <c r="BK506" i="2"/>
  <c r="J506" i="2"/>
  <c r="BI505" i="2"/>
  <c r="BH505" i="2"/>
  <c r="BG505" i="2"/>
  <c r="BF505" i="2"/>
  <c r="BE505" i="2"/>
  <c r="T505" i="2"/>
  <c r="R505" i="2"/>
  <c r="P505" i="2"/>
  <c r="BK505" i="2"/>
  <c r="J505" i="2"/>
  <c r="BI504" i="2"/>
  <c r="BH504" i="2"/>
  <c r="BG504" i="2"/>
  <c r="BF504" i="2"/>
  <c r="BE504" i="2"/>
  <c r="T504" i="2"/>
  <c r="R504" i="2"/>
  <c r="P504" i="2"/>
  <c r="BK504" i="2"/>
  <c r="J504" i="2"/>
  <c r="BI498" i="2"/>
  <c r="BH498" i="2"/>
  <c r="BG498" i="2"/>
  <c r="BF498" i="2"/>
  <c r="BE498" i="2"/>
  <c r="T498" i="2"/>
  <c r="R498" i="2"/>
  <c r="P498" i="2"/>
  <c r="BK498" i="2"/>
  <c r="J498" i="2"/>
  <c r="BI492" i="2"/>
  <c r="BH492" i="2"/>
  <c r="BG492" i="2"/>
  <c r="BF492" i="2"/>
  <c r="BE492" i="2"/>
  <c r="T492" i="2"/>
  <c r="R492" i="2"/>
  <c r="P492" i="2"/>
  <c r="BK492" i="2"/>
  <c r="J492" i="2"/>
  <c r="BI488" i="2"/>
  <c r="BH488" i="2"/>
  <c r="BG488" i="2"/>
  <c r="BF488" i="2"/>
  <c r="BE488" i="2"/>
  <c r="T488" i="2"/>
  <c r="R488" i="2"/>
  <c r="P488" i="2"/>
  <c r="BK488" i="2"/>
  <c r="J488" i="2"/>
  <c r="BI482" i="2"/>
  <c r="BH482" i="2"/>
  <c r="BG482" i="2"/>
  <c r="BF482" i="2"/>
  <c r="BE482" i="2"/>
  <c r="T482" i="2"/>
  <c r="R482" i="2"/>
  <c r="P482" i="2"/>
  <c r="BK482" i="2"/>
  <c r="J482" i="2"/>
  <c r="BI465" i="2"/>
  <c r="BH465" i="2"/>
  <c r="BG465" i="2"/>
  <c r="BF465" i="2"/>
  <c r="BE465" i="2"/>
  <c r="T465" i="2"/>
  <c r="R465" i="2"/>
  <c r="P465" i="2"/>
  <c r="BK465" i="2"/>
  <c r="J465" i="2"/>
  <c r="BI459" i="2"/>
  <c r="BH459" i="2"/>
  <c r="BG459" i="2"/>
  <c r="BF459" i="2"/>
  <c r="BE459" i="2"/>
  <c r="T459" i="2"/>
  <c r="R459" i="2"/>
  <c r="P459" i="2"/>
  <c r="BK459" i="2"/>
  <c r="J459" i="2"/>
  <c r="BI453" i="2"/>
  <c r="BH453" i="2"/>
  <c r="BG453" i="2"/>
  <c r="BF453" i="2"/>
  <c r="BE453" i="2"/>
  <c r="T453" i="2"/>
  <c r="R453" i="2"/>
  <c r="P453" i="2"/>
  <c r="BK453" i="2"/>
  <c r="J453" i="2"/>
  <c r="BI439" i="2"/>
  <c r="BH439" i="2"/>
  <c r="BG439" i="2"/>
  <c r="BF439" i="2"/>
  <c r="BE439" i="2"/>
  <c r="T439" i="2"/>
  <c r="R439" i="2"/>
  <c r="P439" i="2"/>
  <c r="BK439" i="2"/>
  <c r="J439" i="2"/>
  <c r="BI435" i="2"/>
  <c r="BH435" i="2"/>
  <c r="BG435" i="2"/>
  <c r="BF435" i="2"/>
  <c r="BE435" i="2"/>
  <c r="T435" i="2"/>
  <c r="R435" i="2"/>
  <c r="P435" i="2"/>
  <c r="BK435" i="2"/>
  <c r="J435" i="2"/>
  <c r="BI434" i="2"/>
  <c r="BH434" i="2"/>
  <c r="BG434" i="2"/>
  <c r="BF434" i="2"/>
  <c r="BE434" i="2"/>
  <c r="T434" i="2"/>
  <c r="T433" i="2" s="1"/>
  <c r="R434" i="2"/>
  <c r="R433" i="2" s="1"/>
  <c r="P434" i="2"/>
  <c r="P433" i="2" s="1"/>
  <c r="BK434" i="2"/>
  <c r="BK433" i="2" s="1"/>
  <c r="J433" i="2" s="1"/>
  <c r="J62" i="2" s="1"/>
  <c r="J434" i="2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 s="1"/>
  <c r="BI430" i="2"/>
  <c r="BH430" i="2"/>
  <c r="BG430" i="2"/>
  <c r="BF430" i="2"/>
  <c r="T430" i="2"/>
  <c r="R430" i="2"/>
  <c r="P430" i="2"/>
  <c r="BK430" i="2"/>
  <c r="J430" i="2"/>
  <c r="BE430" i="2" s="1"/>
  <c r="BI429" i="2"/>
  <c r="BH429" i="2"/>
  <c r="BG429" i="2"/>
  <c r="BF429" i="2"/>
  <c r="T429" i="2"/>
  <c r="R429" i="2"/>
  <c r="P429" i="2"/>
  <c r="BK429" i="2"/>
  <c r="J429" i="2"/>
  <c r="BE429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P427" i="2"/>
  <c r="BK427" i="2"/>
  <c r="J427" i="2"/>
  <c r="BE427" i="2" s="1"/>
  <c r="BI426" i="2"/>
  <c r="BH426" i="2"/>
  <c r="BG426" i="2"/>
  <c r="BF426" i="2"/>
  <c r="T426" i="2"/>
  <c r="R426" i="2"/>
  <c r="P426" i="2"/>
  <c r="BK426" i="2"/>
  <c r="J426" i="2"/>
  <c r="BE426" i="2" s="1"/>
  <c r="BI425" i="2"/>
  <c r="BH425" i="2"/>
  <c r="BG425" i="2"/>
  <c r="BF425" i="2"/>
  <c r="T425" i="2"/>
  <c r="R425" i="2"/>
  <c r="P425" i="2"/>
  <c r="BK425" i="2"/>
  <c r="J425" i="2"/>
  <c r="BE425" i="2" s="1"/>
  <c r="BI424" i="2"/>
  <c r="BH424" i="2"/>
  <c r="BG424" i="2"/>
  <c r="BF424" i="2"/>
  <c r="T424" i="2"/>
  <c r="R424" i="2"/>
  <c r="P424" i="2"/>
  <c r="BK424" i="2"/>
  <c r="J424" i="2"/>
  <c r="BE424" i="2" s="1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 s="1"/>
  <c r="BI420" i="2"/>
  <c r="BH420" i="2"/>
  <c r="BG420" i="2"/>
  <c r="BF420" i="2"/>
  <c r="T420" i="2"/>
  <c r="R420" i="2"/>
  <c r="P420" i="2"/>
  <c r="BK420" i="2"/>
  <c r="J420" i="2"/>
  <c r="BE420" i="2" s="1"/>
  <c r="BI419" i="2"/>
  <c r="BH419" i="2"/>
  <c r="BG419" i="2"/>
  <c r="BF419" i="2"/>
  <c r="T419" i="2"/>
  <c r="R419" i="2"/>
  <c r="P419" i="2"/>
  <c r="BK419" i="2"/>
  <c r="J419" i="2"/>
  <c r="BE419" i="2" s="1"/>
  <c r="BI418" i="2"/>
  <c r="BH418" i="2"/>
  <c r="BG418" i="2"/>
  <c r="BF418" i="2"/>
  <c r="T418" i="2"/>
  <c r="R418" i="2"/>
  <c r="P418" i="2"/>
  <c r="BK418" i="2"/>
  <c r="J418" i="2"/>
  <c r="BE418" i="2" s="1"/>
  <c r="BI417" i="2"/>
  <c r="BH417" i="2"/>
  <c r="BG417" i="2"/>
  <c r="BF417" i="2"/>
  <c r="T417" i="2"/>
  <c r="R417" i="2"/>
  <c r="P417" i="2"/>
  <c r="BK417" i="2"/>
  <c r="J417" i="2"/>
  <c r="BE417" i="2" s="1"/>
  <c r="BI413" i="2"/>
  <c r="BH413" i="2"/>
  <c r="BG413" i="2"/>
  <c r="BF413" i="2"/>
  <c r="T413" i="2"/>
  <c r="R413" i="2"/>
  <c r="P413" i="2"/>
  <c r="BK413" i="2"/>
  <c r="J413" i="2"/>
  <c r="BE413" i="2" s="1"/>
  <c r="BI412" i="2"/>
  <c r="BH412" i="2"/>
  <c r="BG412" i="2"/>
  <c r="BF412" i="2"/>
  <c r="T412" i="2"/>
  <c r="R412" i="2"/>
  <c r="P412" i="2"/>
  <c r="BK412" i="2"/>
  <c r="J412" i="2"/>
  <c r="BE412" i="2" s="1"/>
  <c r="BI411" i="2"/>
  <c r="BH411" i="2"/>
  <c r="BG411" i="2"/>
  <c r="BF411" i="2"/>
  <c r="T411" i="2"/>
  <c r="R411" i="2"/>
  <c r="P411" i="2"/>
  <c r="BK411" i="2"/>
  <c r="J411" i="2"/>
  <c r="BE411" i="2" s="1"/>
  <c r="BI410" i="2"/>
  <c r="BH410" i="2"/>
  <c r="BG410" i="2"/>
  <c r="BF410" i="2"/>
  <c r="T410" i="2"/>
  <c r="R410" i="2"/>
  <c r="P410" i="2"/>
  <c r="BK410" i="2"/>
  <c r="J410" i="2"/>
  <c r="BE410" i="2" s="1"/>
  <c r="BI402" i="2"/>
  <c r="BH402" i="2"/>
  <c r="BG402" i="2"/>
  <c r="BF402" i="2"/>
  <c r="T402" i="2"/>
  <c r="R402" i="2"/>
  <c r="P402" i="2"/>
  <c r="BK402" i="2"/>
  <c r="J402" i="2"/>
  <c r="BE402" i="2" s="1"/>
  <c r="BI401" i="2"/>
  <c r="BH401" i="2"/>
  <c r="BG401" i="2"/>
  <c r="BF401" i="2"/>
  <c r="T401" i="2"/>
  <c r="R401" i="2"/>
  <c r="P401" i="2"/>
  <c r="BK401" i="2"/>
  <c r="J401" i="2"/>
  <c r="BE401" i="2" s="1"/>
  <c r="BI400" i="2"/>
  <c r="BH400" i="2"/>
  <c r="BG400" i="2"/>
  <c r="BF400" i="2"/>
  <c r="T400" i="2"/>
  <c r="R400" i="2"/>
  <c r="P400" i="2"/>
  <c r="BK400" i="2"/>
  <c r="J400" i="2"/>
  <c r="BE400" i="2" s="1"/>
  <c r="BI399" i="2"/>
  <c r="BH399" i="2"/>
  <c r="BG399" i="2"/>
  <c r="BF399" i="2"/>
  <c r="T399" i="2"/>
  <c r="R399" i="2"/>
  <c r="P399" i="2"/>
  <c r="BK399" i="2"/>
  <c r="J399" i="2"/>
  <c r="BE399" i="2" s="1"/>
  <c r="BI390" i="2"/>
  <c r="BH390" i="2"/>
  <c r="BG390" i="2"/>
  <c r="BF390" i="2"/>
  <c r="T390" i="2"/>
  <c r="R390" i="2"/>
  <c r="P390" i="2"/>
  <c r="BK390" i="2"/>
  <c r="J390" i="2"/>
  <c r="BE390" i="2" s="1"/>
  <c r="BI389" i="2"/>
  <c r="BH389" i="2"/>
  <c r="BG389" i="2"/>
  <c r="BF389" i="2"/>
  <c r="T389" i="2"/>
  <c r="R389" i="2"/>
  <c r="P389" i="2"/>
  <c r="BK389" i="2"/>
  <c r="J389" i="2"/>
  <c r="BE389" i="2" s="1"/>
  <c r="BI388" i="2"/>
  <c r="BH388" i="2"/>
  <c r="BG388" i="2"/>
  <c r="BF388" i="2"/>
  <c r="T388" i="2"/>
  <c r="R388" i="2"/>
  <c r="P388" i="2"/>
  <c r="BK388" i="2"/>
  <c r="J388" i="2"/>
  <c r="BE388" i="2" s="1"/>
  <c r="BI387" i="2"/>
  <c r="BH387" i="2"/>
  <c r="BG387" i="2"/>
  <c r="BF387" i="2"/>
  <c r="T387" i="2"/>
  <c r="R387" i="2"/>
  <c r="P387" i="2"/>
  <c r="BK387" i="2"/>
  <c r="J387" i="2"/>
  <c r="BE387" i="2" s="1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T384" i="2" s="1"/>
  <c r="R385" i="2"/>
  <c r="R384" i="2" s="1"/>
  <c r="P385" i="2"/>
  <c r="P384" i="2" s="1"/>
  <c r="BK385" i="2"/>
  <c r="J385" i="2"/>
  <c r="BE385" i="2" s="1"/>
  <c r="BI380" i="2"/>
  <c r="BH380" i="2"/>
  <c r="BG380" i="2"/>
  <c r="BF380" i="2"/>
  <c r="BE380" i="2"/>
  <c r="T380" i="2"/>
  <c r="R380" i="2"/>
  <c r="P380" i="2"/>
  <c r="BK380" i="2"/>
  <c r="J380" i="2"/>
  <c r="BI376" i="2"/>
  <c r="BH376" i="2"/>
  <c r="BG376" i="2"/>
  <c r="BF376" i="2"/>
  <c r="BE376" i="2"/>
  <c r="T376" i="2"/>
  <c r="R376" i="2"/>
  <c r="P376" i="2"/>
  <c r="BK376" i="2"/>
  <c r="J376" i="2"/>
  <c r="BI372" i="2"/>
  <c r="BH372" i="2"/>
  <c r="BG372" i="2"/>
  <c r="BF372" i="2"/>
  <c r="BE372" i="2"/>
  <c r="T372" i="2"/>
  <c r="T371" i="2" s="1"/>
  <c r="R372" i="2"/>
  <c r="R371" i="2" s="1"/>
  <c r="P372" i="2"/>
  <c r="P371" i="2" s="1"/>
  <c r="BK372" i="2"/>
  <c r="BK371" i="2" s="1"/>
  <c r="J371" i="2" s="1"/>
  <c r="J60" i="2" s="1"/>
  <c r="J372" i="2"/>
  <c r="BI368" i="2"/>
  <c r="BH368" i="2"/>
  <c r="BG368" i="2"/>
  <c r="BF368" i="2"/>
  <c r="T368" i="2"/>
  <c r="R368" i="2"/>
  <c r="P368" i="2"/>
  <c r="BK368" i="2"/>
  <c r="J368" i="2"/>
  <c r="BE368" i="2" s="1"/>
  <c r="BI364" i="2"/>
  <c r="BH364" i="2"/>
  <c r="BG364" i="2"/>
  <c r="BF364" i="2"/>
  <c r="T364" i="2"/>
  <c r="R364" i="2"/>
  <c r="P364" i="2"/>
  <c r="BK364" i="2"/>
  <c r="J364" i="2"/>
  <c r="BE364" i="2" s="1"/>
  <c r="BI361" i="2"/>
  <c r="BH361" i="2"/>
  <c r="BG361" i="2"/>
  <c r="BF361" i="2"/>
  <c r="T361" i="2"/>
  <c r="R361" i="2"/>
  <c r="P361" i="2"/>
  <c r="BK361" i="2"/>
  <c r="J361" i="2"/>
  <c r="BE361" i="2" s="1"/>
  <c r="BI358" i="2"/>
  <c r="BH358" i="2"/>
  <c r="BG358" i="2"/>
  <c r="BF358" i="2"/>
  <c r="T358" i="2"/>
  <c r="R358" i="2"/>
  <c r="P358" i="2"/>
  <c r="BK358" i="2"/>
  <c r="J358" i="2"/>
  <c r="BE358" i="2" s="1"/>
  <c r="BI352" i="2"/>
  <c r="BH352" i="2"/>
  <c r="BG352" i="2"/>
  <c r="BF352" i="2"/>
  <c r="T352" i="2"/>
  <c r="R352" i="2"/>
  <c r="P352" i="2"/>
  <c r="BK352" i="2"/>
  <c r="J352" i="2"/>
  <c r="BE352" i="2" s="1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T345" i="2"/>
  <c r="R345" i="2"/>
  <c r="P345" i="2"/>
  <c r="BK345" i="2"/>
  <c r="J345" i="2"/>
  <c r="BE345" i="2" s="1"/>
  <c r="BI339" i="2"/>
  <c r="BH339" i="2"/>
  <c r="BG339" i="2"/>
  <c r="BF339" i="2"/>
  <c r="T339" i="2"/>
  <c r="R339" i="2"/>
  <c r="P339" i="2"/>
  <c r="BK339" i="2"/>
  <c r="J339" i="2"/>
  <c r="BE339" i="2" s="1"/>
  <c r="BI335" i="2"/>
  <c r="BH335" i="2"/>
  <c r="BG335" i="2"/>
  <c r="BF335" i="2"/>
  <c r="T335" i="2"/>
  <c r="R335" i="2"/>
  <c r="P335" i="2"/>
  <c r="BK335" i="2"/>
  <c r="J335" i="2"/>
  <c r="BE335" i="2" s="1"/>
  <c r="BI331" i="2"/>
  <c r="BH331" i="2"/>
  <c r="BG331" i="2"/>
  <c r="BF331" i="2"/>
  <c r="T331" i="2"/>
  <c r="R331" i="2"/>
  <c r="P331" i="2"/>
  <c r="BK331" i="2"/>
  <c r="J331" i="2"/>
  <c r="BE331" i="2" s="1"/>
  <c r="BI324" i="2"/>
  <c r="BH324" i="2"/>
  <c r="BG324" i="2"/>
  <c r="BF324" i="2"/>
  <c r="T324" i="2"/>
  <c r="R324" i="2"/>
  <c r="P324" i="2"/>
  <c r="BK324" i="2"/>
  <c r="J324" i="2"/>
  <c r="BE324" i="2" s="1"/>
  <c r="BI321" i="2"/>
  <c r="BH321" i="2"/>
  <c r="BG321" i="2"/>
  <c r="BF321" i="2"/>
  <c r="T321" i="2"/>
  <c r="R321" i="2"/>
  <c r="P321" i="2"/>
  <c r="BK321" i="2"/>
  <c r="J321" i="2"/>
  <c r="BE321" i="2" s="1"/>
  <c r="BI317" i="2"/>
  <c r="BH317" i="2"/>
  <c r="BG317" i="2"/>
  <c r="BF317" i="2"/>
  <c r="T317" i="2"/>
  <c r="R317" i="2"/>
  <c r="P317" i="2"/>
  <c r="BK317" i="2"/>
  <c r="J317" i="2"/>
  <c r="BE317" i="2" s="1"/>
  <c r="BI313" i="2"/>
  <c r="BH313" i="2"/>
  <c r="BG313" i="2"/>
  <c r="BF313" i="2"/>
  <c r="T313" i="2"/>
  <c r="R313" i="2"/>
  <c r="P313" i="2"/>
  <c r="BK313" i="2"/>
  <c r="J313" i="2"/>
  <c r="BE313" i="2" s="1"/>
  <c r="BI309" i="2"/>
  <c r="BH309" i="2"/>
  <c r="BG309" i="2"/>
  <c r="BF309" i="2"/>
  <c r="T309" i="2"/>
  <c r="R309" i="2"/>
  <c r="P309" i="2"/>
  <c r="BK309" i="2"/>
  <c r="J309" i="2"/>
  <c r="BE309" i="2" s="1"/>
  <c r="BI306" i="2"/>
  <c r="BH306" i="2"/>
  <c r="BG306" i="2"/>
  <c r="BF306" i="2"/>
  <c r="T306" i="2"/>
  <c r="R306" i="2"/>
  <c r="P306" i="2"/>
  <c r="BK306" i="2"/>
  <c r="J306" i="2"/>
  <c r="BE306" i="2" s="1"/>
  <c r="BI305" i="2"/>
  <c r="BH305" i="2"/>
  <c r="BG305" i="2"/>
  <c r="BF305" i="2"/>
  <c r="T305" i="2"/>
  <c r="R305" i="2"/>
  <c r="P305" i="2"/>
  <c r="BK305" i="2"/>
  <c r="J305" i="2"/>
  <c r="BE305" i="2" s="1"/>
  <c r="BI301" i="2"/>
  <c r="BH301" i="2"/>
  <c r="BG301" i="2"/>
  <c r="BF301" i="2"/>
  <c r="T301" i="2"/>
  <c r="R301" i="2"/>
  <c r="P301" i="2"/>
  <c r="BK301" i="2"/>
  <c r="J301" i="2"/>
  <c r="BE301" i="2" s="1"/>
  <c r="BI297" i="2"/>
  <c r="BH297" i="2"/>
  <c r="BG297" i="2"/>
  <c r="BF297" i="2"/>
  <c r="T297" i="2"/>
  <c r="R297" i="2"/>
  <c r="P297" i="2"/>
  <c r="BK297" i="2"/>
  <c r="J297" i="2"/>
  <c r="BE297" i="2" s="1"/>
  <c r="BI278" i="2"/>
  <c r="BH278" i="2"/>
  <c r="BG278" i="2"/>
  <c r="BF278" i="2"/>
  <c r="T278" i="2"/>
  <c r="R278" i="2"/>
  <c r="P278" i="2"/>
  <c r="BK278" i="2"/>
  <c r="J278" i="2"/>
  <c r="BE278" i="2" s="1"/>
  <c r="BI273" i="2"/>
  <c r="BH273" i="2"/>
  <c r="BG273" i="2"/>
  <c r="BF273" i="2"/>
  <c r="T273" i="2"/>
  <c r="T272" i="2" s="1"/>
  <c r="R273" i="2"/>
  <c r="R272" i="2" s="1"/>
  <c r="P273" i="2"/>
  <c r="P272" i="2" s="1"/>
  <c r="BK273" i="2"/>
  <c r="BK272" i="2" s="1"/>
  <c r="J272" i="2" s="1"/>
  <c r="J59" i="2" s="1"/>
  <c r="J273" i="2"/>
  <c r="BE273" i="2" s="1"/>
  <c r="BI269" i="2"/>
  <c r="BH269" i="2"/>
  <c r="BG269" i="2"/>
  <c r="BF269" i="2"/>
  <c r="BE269" i="2"/>
  <c r="T269" i="2"/>
  <c r="R269" i="2"/>
  <c r="P269" i="2"/>
  <c r="BK269" i="2"/>
  <c r="J269" i="2"/>
  <c r="BI265" i="2"/>
  <c r="BH265" i="2"/>
  <c r="BG265" i="2"/>
  <c r="BF265" i="2"/>
  <c r="BE265" i="2"/>
  <c r="T265" i="2"/>
  <c r="R265" i="2"/>
  <c r="P265" i="2"/>
  <c r="BK265" i="2"/>
  <c r="J265" i="2"/>
  <c r="BI264" i="2"/>
  <c r="BH264" i="2"/>
  <c r="BG264" i="2"/>
  <c r="BF264" i="2"/>
  <c r="BE264" i="2"/>
  <c r="T264" i="2"/>
  <c r="R264" i="2"/>
  <c r="P264" i="2"/>
  <c r="BK264" i="2"/>
  <c r="J264" i="2"/>
  <c r="BI258" i="2"/>
  <c r="BH258" i="2"/>
  <c r="BG258" i="2"/>
  <c r="BF258" i="2"/>
  <c r="BE258" i="2"/>
  <c r="T258" i="2"/>
  <c r="R258" i="2"/>
  <c r="P258" i="2"/>
  <c r="BK258" i="2"/>
  <c r="J258" i="2"/>
  <c r="BI254" i="2"/>
  <c r="BH254" i="2"/>
  <c r="BG254" i="2"/>
  <c r="BF254" i="2"/>
  <c r="BE254" i="2"/>
  <c r="T254" i="2"/>
  <c r="T253" i="2" s="1"/>
  <c r="R254" i="2"/>
  <c r="R253" i="2" s="1"/>
  <c r="P254" i="2"/>
  <c r="P253" i="2" s="1"/>
  <c r="BK254" i="2"/>
  <c r="BK253" i="2" s="1"/>
  <c r="J253" i="2" s="1"/>
  <c r="J58" i="2" s="1"/>
  <c r="J254" i="2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3" i="2"/>
  <c r="BH243" i="2"/>
  <c r="BG243" i="2"/>
  <c r="BF243" i="2"/>
  <c r="T243" i="2"/>
  <c r="T242" i="2" s="1"/>
  <c r="R243" i="2"/>
  <c r="R242" i="2" s="1"/>
  <c r="P243" i="2"/>
  <c r="P242" i="2" s="1"/>
  <c r="BK243" i="2"/>
  <c r="BK242" i="2" s="1"/>
  <c r="J242" i="2" s="1"/>
  <c r="J57" i="2" s="1"/>
  <c r="J243" i="2"/>
  <c r="BE243" i="2" s="1"/>
  <c r="BI241" i="2"/>
  <c r="BH241" i="2"/>
  <c r="BG241" i="2"/>
  <c r="BF241" i="2"/>
  <c r="BE241" i="2"/>
  <c r="T241" i="2"/>
  <c r="R241" i="2"/>
  <c r="P241" i="2"/>
  <c r="BK241" i="2"/>
  <c r="J241" i="2"/>
  <c r="BI238" i="2"/>
  <c r="BH238" i="2"/>
  <c r="BG238" i="2"/>
  <c r="BF238" i="2"/>
  <c r="BE238" i="2"/>
  <c r="T238" i="2"/>
  <c r="R238" i="2"/>
  <c r="P238" i="2"/>
  <c r="BK238" i="2"/>
  <c r="J238" i="2"/>
  <c r="BI235" i="2"/>
  <c r="BH235" i="2"/>
  <c r="BG235" i="2"/>
  <c r="BF235" i="2"/>
  <c r="BE235" i="2"/>
  <c r="T235" i="2"/>
  <c r="T234" i="2" s="1"/>
  <c r="R235" i="2"/>
  <c r="R234" i="2" s="1"/>
  <c r="P235" i="2"/>
  <c r="P234" i="2" s="1"/>
  <c r="BK235" i="2"/>
  <c r="BK234" i="2" s="1"/>
  <c r="J234" i="2" s="1"/>
  <c r="J56" i="2" s="1"/>
  <c r="J235" i="2"/>
  <c r="BI231" i="2"/>
  <c r="BH231" i="2"/>
  <c r="BG231" i="2"/>
  <c r="BF231" i="2"/>
  <c r="T231" i="2"/>
  <c r="R231" i="2"/>
  <c r="P231" i="2"/>
  <c r="BK231" i="2"/>
  <c r="J231" i="2"/>
  <c r="BE231" i="2" s="1"/>
  <c r="BI228" i="2"/>
  <c r="BH228" i="2"/>
  <c r="BG228" i="2"/>
  <c r="BF228" i="2"/>
  <c r="T228" i="2"/>
  <c r="R228" i="2"/>
  <c r="P228" i="2"/>
  <c r="BK228" i="2"/>
  <c r="J228" i="2"/>
  <c r="BE228" i="2" s="1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 s="1"/>
  <c r="BI212" i="2"/>
  <c r="BH212" i="2"/>
  <c r="BG212" i="2"/>
  <c r="BF212" i="2"/>
  <c r="T212" i="2"/>
  <c r="R212" i="2"/>
  <c r="P212" i="2"/>
  <c r="BK212" i="2"/>
  <c r="J212" i="2"/>
  <c r="BE212" i="2" s="1"/>
  <c r="BI209" i="2"/>
  <c r="BH209" i="2"/>
  <c r="BG209" i="2"/>
  <c r="BF209" i="2"/>
  <c r="T209" i="2"/>
  <c r="R209" i="2"/>
  <c r="P209" i="2"/>
  <c r="BK209" i="2"/>
  <c r="J209" i="2"/>
  <c r="BE209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1" i="2"/>
  <c r="BH201" i="2"/>
  <c r="BG201" i="2"/>
  <c r="BF201" i="2"/>
  <c r="T201" i="2"/>
  <c r="R201" i="2"/>
  <c r="P201" i="2"/>
  <c r="BK201" i="2"/>
  <c r="J201" i="2"/>
  <c r="BE201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2" i="2"/>
  <c r="BH172" i="2"/>
  <c r="BG172" i="2"/>
  <c r="BF172" i="2"/>
  <c r="T172" i="2"/>
  <c r="R172" i="2"/>
  <c r="P172" i="2"/>
  <c r="BK172" i="2"/>
  <c r="J172" i="2"/>
  <c r="BE172" i="2" s="1"/>
  <c r="BI163" i="2"/>
  <c r="BH163" i="2"/>
  <c r="BG163" i="2"/>
  <c r="BF163" i="2"/>
  <c r="T163" i="2"/>
  <c r="R163" i="2"/>
  <c r="P163" i="2"/>
  <c r="BK163" i="2"/>
  <c r="J163" i="2"/>
  <c r="BE163" i="2" s="1"/>
  <c r="BI159" i="2"/>
  <c r="BH159" i="2"/>
  <c r="BG159" i="2"/>
  <c r="BF159" i="2"/>
  <c r="T159" i="2"/>
  <c r="R159" i="2"/>
  <c r="P159" i="2"/>
  <c r="BK159" i="2"/>
  <c r="J159" i="2"/>
  <c r="BE159" i="2" s="1"/>
  <c r="BI155" i="2"/>
  <c r="BH155" i="2"/>
  <c r="BG155" i="2"/>
  <c r="BF155" i="2"/>
  <c r="T155" i="2"/>
  <c r="R155" i="2"/>
  <c r="P155" i="2"/>
  <c r="BK155" i="2"/>
  <c r="J155" i="2"/>
  <c r="BE155" i="2" s="1"/>
  <c r="BI151" i="2"/>
  <c r="BH151" i="2"/>
  <c r="BG151" i="2"/>
  <c r="BF151" i="2"/>
  <c r="T151" i="2"/>
  <c r="R151" i="2"/>
  <c r="P151" i="2"/>
  <c r="BK151" i="2"/>
  <c r="J151" i="2"/>
  <c r="BE151" i="2" s="1"/>
  <c r="BI145" i="2"/>
  <c r="BH145" i="2"/>
  <c r="BG145" i="2"/>
  <c r="BF145" i="2"/>
  <c r="T145" i="2"/>
  <c r="R145" i="2"/>
  <c r="P145" i="2"/>
  <c r="BK145" i="2"/>
  <c r="J145" i="2"/>
  <c r="BE145" i="2" s="1"/>
  <c r="BI141" i="2"/>
  <c r="BH141" i="2"/>
  <c r="BG141" i="2"/>
  <c r="BF141" i="2"/>
  <c r="T141" i="2"/>
  <c r="R141" i="2"/>
  <c r="P141" i="2"/>
  <c r="BK141" i="2"/>
  <c r="J141" i="2"/>
  <c r="BE141" i="2" s="1"/>
  <c r="BI137" i="2"/>
  <c r="BH137" i="2"/>
  <c r="BG137" i="2"/>
  <c r="BF137" i="2"/>
  <c r="T137" i="2"/>
  <c r="R137" i="2"/>
  <c r="P137" i="2"/>
  <c r="BK137" i="2"/>
  <c r="J137" i="2"/>
  <c r="BE137" i="2" s="1"/>
  <c r="BI133" i="2"/>
  <c r="BH133" i="2"/>
  <c r="BG133" i="2"/>
  <c r="BF133" i="2"/>
  <c r="T133" i="2"/>
  <c r="R133" i="2"/>
  <c r="P133" i="2"/>
  <c r="BK133" i="2"/>
  <c r="J133" i="2"/>
  <c r="BE133" i="2" s="1"/>
  <c r="BI129" i="2"/>
  <c r="BH129" i="2"/>
  <c r="BG129" i="2"/>
  <c r="BF129" i="2"/>
  <c r="T129" i="2"/>
  <c r="R129" i="2"/>
  <c r="P129" i="2"/>
  <c r="BK129" i="2"/>
  <c r="J129" i="2"/>
  <c r="BE129" i="2" s="1"/>
  <c r="BI125" i="2"/>
  <c r="BH125" i="2"/>
  <c r="BG125" i="2"/>
  <c r="BF125" i="2"/>
  <c r="T125" i="2"/>
  <c r="R125" i="2"/>
  <c r="P125" i="2"/>
  <c r="BK125" i="2"/>
  <c r="J125" i="2"/>
  <c r="BE125" i="2" s="1"/>
  <c r="BI120" i="2"/>
  <c r="BH120" i="2"/>
  <c r="BG120" i="2"/>
  <c r="BF120" i="2"/>
  <c r="T120" i="2"/>
  <c r="R120" i="2"/>
  <c r="P120" i="2"/>
  <c r="BK120" i="2"/>
  <c r="J120" i="2"/>
  <c r="BE120" i="2" s="1"/>
  <c r="BI116" i="2"/>
  <c r="BH116" i="2"/>
  <c r="BG116" i="2"/>
  <c r="BF116" i="2"/>
  <c r="BE116" i="2"/>
  <c r="T116" i="2"/>
  <c r="R116" i="2"/>
  <c r="P116" i="2"/>
  <c r="BK116" i="2"/>
  <c r="J116" i="2"/>
  <c r="BI106" i="2"/>
  <c r="BH106" i="2"/>
  <c r="BG106" i="2"/>
  <c r="BF106" i="2"/>
  <c r="BE106" i="2"/>
  <c r="T106" i="2"/>
  <c r="R106" i="2"/>
  <c r="P106" i="2"/>
  <c r="BK106" i="2"/>
  <c r="J106" i="2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T95" i="2" s="1"/>
  <c r="R96" i="2"/>
  <c r="R95" i="2" s="1"/>
  <c r="P96" i="2"/>
  <c r="P95" i="2" s="1"/>
  <c r="BK96" i="2"/>
  <c r="BK95" i="2" s="1"/>
  <c r="J95" i="2" s="1"/>
  <c r="J55" i="2" s="1"/>
  <c r="J96" i="2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F32" i="2" s="1"/>
  <c r="BD52" i="1" s="1"/>
  <c r="BH85" i="2"/>
  <c r="F31" i="2" s="1"/>
  <c r="BC52" i="1" s="1"/>
  <c r="BC51" i="1" s="1"/>
  <c r="W29" i="1" s="1"/>
  <c r="BG85" i="2"/>
  <c r="F30" i="2" s="1"/>
  <c r="BB52" i="1" s="1"/>
  <c r="BF85" i="2"/>
  <c r="F29" i="2" s="1"/>
  <c r="BA52" i="1" s="1"/>
  <c r="BE85" i="2"/>
  <c r="T85" i="2"/>
  <c r="T84" i="2" s="1"/>
  <c r="T83" i="2" s="1"/>
  <c r="T82" i="2" s="1"/>
  <c r="R85" i="2"/>
  <c r="R84" i="2" s="1"/>
  <c r="R83" i="2" s="1"/>
  <c r="R82" i="2" s="1"/>
  <c r="P85" i="2"/>
  <c r="P84" i="2" s="1"/>
  <c r="P83" i="2" s="1"/>
  <c r="P82" i="2" s="1"/>
  <c r="AU52" i="1" s="1"/>
  <c r="BK85" i="2"/>
  <c r="BK84" i="2" s="1"/>
  <c r="J84" i="2" s="1"/>
  <c r="J54" i="2" s="1"/>
  <c r="J85" i="2"/>
  <c r="J78" i="2"/>
  <c r="F78" i="2"/>
  <c r="F76" i="2"/>
  <c r="E74" i="2"/>
  <c r="J47" i="2"/>
  <c r="F47" i="2"/>
  <c r="F45" i="2"/>
  <c r="E43" i="2"/>
  <c r="J16" i="2"/>
  <c r="E16" i="2"/>
  <c r="F79" i="2" s="1"/>
  <c r="J15" i="2"/>
  <c r="J10" i="2"/>
  <c r="J76" i="2" s="1"/>
  <c r="BD51" i="1"/>
  <c r="W30" i="1" s="1"/>
  <c r="BB51" i="1"/>
  <c r="W28" i="1" s="1"/>
  <c r="BA51" i="1"/>
  <c r="W27" i="1" s="1"/>
  <c r="AY51" i="1"/>
  <c r="AX51" i="1"/>
  <c r="AW51" i="1"/>
  <c r="AK27" i="1" s="1"/>
  <c r="AU51" i="1"/>
  <c r="AS51" i="1"/>
  <c r="L47" i="1"/>
  <c r="AM46" i="1"/>
  <c r="L46" i="1"/>
  <c r="AM44" i="1"/>
  <c r="L44" i="1"/>
  <c r="L42" i="1"/>
  <c r="L41" i="1"/>
  <c r="J45" i="2" l="1"/>
  <c r="J29" i="2"/>
  <c r="AW52" i="1" s="1"/>
  <c r="BK83" i="2"/>
  <c r="F48" i="2"/>
  <c r="F28" i="2"/>
  <c r="AZ52" i="1" s="1"/>
  <c r="AZ51" i="1" s="1"/>
  <c r="J28" i="2"/>
  <c r="AV52" i="1" s="1"/>
  <c r="AT52" i="1" s="1"/>
  <c r="W26" i="1" l="1"/>
  <c r="AV51" i="1"/>
  <c r="J83" i="2"/>
  <c r="J53" i="2" s="1"/>
  <c r="BK82" i="2"/>
  <c r="J82" i="2" s="1"/>
  <c r="J52" i="2" l="1"/>
  <c r="J25" i="2"/>
  <c r="AK26" i="1"/>
  <c r="AT51" i="1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<sst xmlns="http://schemas.openxmlformats.org/spreadsheetml/2006/main" count="6114" uniqueCount="1157">
  <si>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</si>
  <si>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</si>
  <si>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</si>
  <si>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</si>
  <si>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</si>
  <si>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</si>
  <si>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</si>
  <si>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{ac1659e8-0287-4772-a1bd-7a9adaa6977c}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</si>
  <si>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</si>
  <si>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</si>
  <si>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</si>
  <si>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</si>
  <si>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</si>
  <si>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</si>
  <si>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</si>
  <si>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</si>
  <si>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</si>
  <si>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</si>
  <si>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</si>
  <si>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krytého bazénu v Karviné  SO 201 Komunikace a zpevněné plochy</t>
  </si>
  <si>
    <t>KSO:</t>
  </si>
  <si>
    <t>CC-CZ:</t>
  </si>
  <si>
    <t>Místo:</t>
  </si>
  <si>
    <t xml:space="preserve"> </t>
  </si>
  <si>
    <t>Datum:</t>
  </si>
  <si>
    <t>2. 1. 2019</t>
  </si>
  <si>
    <t>Zadavatel:</t>
  </si>
  <si>
    <t>IČ:</t>
  </si>
  <si>
    <t>STaRS Karviná,a.s.Karola Sliwky 783/2a</t>
  </si>
  <si>
    <t>DIČ:</t>
  </si>
  <si>
    <t>Uchazeč:</t>
  </si>
  <si>
    <t>Projektant:</t>
  </si>
  <si>
    <t>ADEA projekt s.r.o.Kafkova 1133/10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</si>
  <si>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</si>
  <si>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</si>
  <si>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</si>
  <si>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</si>
  <si>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</si>
  <si>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</si>
  <si>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</si>
  <si>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</si>
  <si>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</si>
  <si>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</si>
  <si>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</si>
  <si>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</si>
  <si>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</si>
  <si>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</si>
  <si>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</si>
  <si>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</si>
  <si>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</si>
  <si>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</si>
  <si>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</si>
  <si>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</si>
  <si>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</si>
  <si>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</si>
  <si>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</si>
  <si>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</si>
  <si>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</si>
  <si>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</si>
  <si>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</si>
  <si>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</si>
  <si>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</si>
  <si>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</si>
  <si>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</si>
  <si>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</si>
  <si>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</si>
  <si>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</si>
  <si>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</si>
  <si>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</si>
  <si>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</si>
  <si>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</si>
  <si>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</si>
  <si>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</si>
  <si>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</si>
  <si>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</si>
  <si>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</si>
  <si>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</si>
  <si>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</si>
  <si>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</si>
  <si>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</si>
  <si>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</si>
  <si>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</si>
  <si>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</si>
  <si>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</si>
  <si>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</si>
  <si>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</si>
  <si>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</si>
  <si>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</si>
  <si>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</si>
  <si>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00 - Sanace podloží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</si>
  <si>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</si>
  <si>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</si>
  <si>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</si>
  <si>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</si>
  <si>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</si>
  <si>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</si>
  <si>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</si>
  <si>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</si>
  <si>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</si>
  <si>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</si>
  <si>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</si>
  <si>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</si>
  <si>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</si>
  <si>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</si>
  <si>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</si>
  <si>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</si>
  <si>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</si>
  <si>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</si>
  <si>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</si>
  <si>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</si>
  <si>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</si>
  <si>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</si>
  <si>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</si>
  <si>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</si>
  <si>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</si>
  <si>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</si>
  <si>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</si>
  <si>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00</t>
  </si>
  <si>
    <t>Sanace podloží</t>
  </si>
  <si>
    <t>K</t>
  </si>
  <si>
    <t>122102201</t>
  </si>
  <si>
    <t>m3</t>
  </si>
  <si>
    <t>4</t>
  </si>
  <si>
    <t>-163805106</t>
  </si>
  <si>
    <t>162701105</t>
  </si>
  <si>
    <t>1631516854</t>
  </si>
  <si>
    <t>3</t>
  </si>
  <si>
    <t>171101121</t>
  </si>
  <si>
    <t>-1261438286</t>
  </si>
  <si>
    <t>M</t>
  </si>
  <si>
    <t>583336980</t>
  </si>
  <si>
    <t>kamenivo těžené hrubé frakce 32-63</t>
  </si>
  <si>
    <t>t</t>
  </si>
  <si>
    <t>8</t>
  </si>
  <si>
    <t>-703795721</t>
  </si>
  <si>
    <t>VV</t>
  </si>
  <si>
    <t>1600,0*1,67*1,01</t>
  </si>
  <si>
    <t>Součet</t>
  </si>
  <si>
    <t>5</t>
  </si>
  <si>
    <t>171201201</t>
  </si>
  <si>
    <t>Uložení sypaniny na skládky</t>
  </si>
  <si>
    <t>1652831477</t>
  </si>
  <si>
    <t>6</t>
  </si>
  <si>
    <t>171201211</t>
  </si>
  <si>
    <t>Uložení sypaniny poplatek za uložení sypaniny na skládce (skládkovné)</t>
  </si>
  <si>
    <t>1438089441</t>
  </si>
  <si>
    <t>1600,0*1,5</t>
  </si>
  <si>
    <t>Zemní práce</t>
  </si>
  <si>
    <t>7</t>
  </si>
  <si>
    <t>112101102</t>
  </si>
  <si>
    <t>kus</t>
  </si>
  <si>
    <t>-744957339</t>
  </si>
  <si>
    <t>112101121</t>
  </si>
  <si>
    <t>-1231744520</t>
  </si>
  <si>
    <t>9</t>
  </si>
  <si>
    <t>112201101</t>
  </si>
  <si>
    <t>953433520</t>
  </si>
  <si>
    <t>10</t>
  </si>
  <si>
    <t>112201102</t>
  </si>
  <si>
    <t>810726839</t>
  </si>
  <si>
    <t>11</t>
  </si>
  <si>
    <t>113106121</t>
  </si>
  <si>
    <t>m2</t>
  </si>
  <si>
    <t>-1938417220</t>
  </si>
  <si>
    <t>dle TZ a situace-dlážděný chodník</t>
  </si>
  <si>
    <t>125,0</t>
  </si>
  <si>
    <t>příkopový dílec</t>
  </si>
  <si>
    <t>33,0*0,5</t>
  </si>
  <si>
    <t>12</t>
  </si>
  <si>
    <t>113107222</t>
  </si>
  <si>
    <t>-1780608714</t>
  </si>
  <si>
    <t>skatepark</t>
  </si>
  <si>
    <t>465,0</t>
  </si>
  <si>
    <t>živičný chodník</t>
  </si>
  <si>
    <t>555,0</t>
  </si>
  <si>
    <t>chodník-dlažba</t>
  </si>
  <si>
    <t>betonový chodník</t>
  </si>
  <si>
    <t>65,0</t>
  </si>
  <si>
    <t>13</t>
  </si>
  <si>
    <t>113107224</t>
  </si>
  <si>
    <t>-239220850</t>
  </si>
  <si>
    <t>živičná vozovka</t>
  </si>
  <si>
    <t>2255,0</t>
  </si>
  <si>
    <t>14</t>
  </si>
  <si>
    <t>113107231</t>
  </si>
  <si>
    <t>830438485</t>
  </si>
  <si>
    <t>dle TZ a situace</t>
  </si>
  <si>
    <t>113107241</t>
  </si>
  <si>
    <t>-1537703433</t>
  </si>
  <si>
    <t>dle TZ a situace-chodník</t>
  </si>
  <si>
    <t>16</t>
  </si>
  <si>
    <t>113107242</t>
  </si>
  <si>
    <t>1902119627</t>
  </si>
  <si>
    <t>dle TZ a situace-skatepark</t>
  </si>
  <si>
    <t>17</t>
  </si>
  <si>
    <t>113107243</t>
  </si>
  <si>
    <t>-2020500649</t>
  </si>
  <si>
    <t>dle TZ a situace-živičná vozovka</t>
  </si>
  <si>
    <t>18</t>
  </si>
  <si>
    <t>113202111</t>
  </si>
  <si>
    <t>m</t>
  </si>
  <si>
    <t>-1254493533</t>
  </si>
  <si>
    <t>722,0</t>
  </si>
  <si>
    <t>19</t>
  </si>
  <si>
    <t>121101103</t>
  </si>
  <si>
    <t>829791407</t>
  </si>
  <si>
    <t>dle TZ</t>
  </si>
  <si>
    <t>5000,0*0,1</t>
  </si>
  <si>
    <t>20</t>
  </si>
  <si>
    <t>122101101</t>
  </si>
  <si>
    <t>1414465728</t>
  </si>
  <si>
    <t>těžení a naložení ornice pro odvoz na skládku</t>
  </si>
  <si>
    <t>181,0</t>
  </si>
  <si>
    <t>těžení a naložení ornice pro odvoz na meziskládku</t>
  </si>
  <si>
    <t>319,0</t>
  </si>
  <si>
    <t>-1252519458</t>
  </si>
  <si>
    <t>780,0</t>
  </si>
  <si>
    <t>22</t>
  </si>
  <si>
    <t>130901121</t>
  </si>
  <si>
    <t>-982507691</t>
  </si>
  <si>
    <t>vybourání vpustí</t>
  </si>
  <si>
    <t>23</t>
  </si>
  <si>
    <t>132101101</t>
  </si>
  <si>
    <t>-418004395</t>
  </si>
  <si>
    <t>výkop pro drenáž</t>
  </si>
  <si>
    <t>283,0*0,5*0,35</t>
  </si>
  <si>
    <t>24</t>
  </si>
  <si>
    <t>132101201</t>
  </si>
  <si>
    <t>-1395599833</t>
  </si>
  <si>
    <t>výkop pro potrubí</t>
  </si>
  <si>
    <t>110,0*1,0*1,5</t>
  </si>
  <si>
    <t>21,5*1,0*1,5</t>
  </si>
  <si>
    <t>vpustě</t>
  </si>
  <si>
    <t>1,5*1,5*1,8*12</t>
  </si>
  <si>
    <t>štěrbinový žlab</t>
  </si>
  <si>
    <t>18,0*0,8*0,55</t>
  </si>
  <si>
    <t>25</t>
  </si>
  <si>
    <t>151101101</t>
  </si>
  <si>
    <t>Zřízení pažení a rozepření stěn rýh pro podzemní vedení pro všechny šířky rýhy příložné pro jakoukoliv mezerovitost, hloubky do 2 m</t>
  </si>
  <si>
    <t>-961610140</t>
  </si>
  <si>
    <t>110,0*1,5*2</t>
  </si>
  <si>
    <t>21,5*1,5*2</t>
  </si>
  <si>
    <t>2*(1,5+1,5)*1,8*12</t>
  </si>
  <si>
    <t>26</t>
  </si>
  <si>
    <t>151101111</t>
  </si>
  <si>
    <t>Odstranění pažení a rozepření stěn rýh pro podzemní vedení s uložením materiálu na vzdálenost do 3 m od kraje výkopu příložné, hloubky do 2 m</t>
  </si>
  <si>
    <t>-223721996</t>
  </si>
  <si>
    <t>27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</si>
  <si>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</si>
  <si>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</si>
  <si>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662794809</t>
  </si>
  <si>
    <t>28</t>
  </si>
  <si>
    <t>162301101</t>
  </si>
  <si>
    <t>2038151653</t>
  </si>
  <si>
    <t>odvoz ornice na meziskládku</t>
  </si>
  <si>
    <t>29</t>
  </si>
  <si>
    <t>162301402</t>
  </si>
  <si>
    <t>-1094562288</t>
  </si>
  <si>
    <t>30</t>
  </si>
  <si>
    <t>162301405</t>
  </si>
  <si>
    <t>-1317221705</t>
  </si>
  <si>
    <t>31</t>
  </si>
  <si>
    <t>162301412</t>
  </si>
  <si>
    <t>1537153921</t>
  </si>
  <si>
    <t>32</t>
  </si>
  <si>
    <t>162301415</t>
  </si>
  <si>
    <t>-430357885</t>
  </si>
  <si>
    <t>33</t>
  </si>
  <si>
    <t>162301421</t>
  </si>
  <si>
    <t>776556228</t>
  </si>
  <si>
    <t>34</t>
  </si>
  <si>
    <t>162301422</t>
  </si>
  <si>
    <t>1582149510</t>
  </si>
  <si>
    <t>35</t>
  </si>
  <si>
    <t>162301902</t>
  </si>
  <si>
    <t>-973429827</t>
  </si>
  <si>
    <t>36</t>
  </si>
  <si>
    <t>162301905</t>
  </si>
  <si>
    <t>-755274310</t>
  </si>
  <si>
    <t>37</t>
  </si>
  <si>
    <t>162301912</t>
  </si>
  <si>
    <t>647875858</t>
  </si>
  <si>
    <t>38</t>
  </si>
  <si>
    <t>162301915</t>
  </si>
  <si>
    <t>-1454725398</t>
  </si>
  <si>
    <t>39</t>
  </si>
  <si>
    <t>162301921</t>
  </si>
  <si>
    <t>-134047859</t>
  </si>
  <si>
    <t>40</t>
  </si>
  <si>
    <t>162301922</t>
  </si>
  <si>
    <t>1248270969</t>
  </si>
  <si>
    <t>41</t>
  </si>
  <si>
    <t>891895340</t>
  </si>
  <si>
    <t>odvoz přebytečné ornice na skládku</t>
  </si>
  <si>
    <t>500,0-319,0</t>
  </si>
  <si>
    <t>odvoz přebytečné zeminy</t>
  </si>
  <si>
    <t>(253,77+49,525+780,0)-820,0</t>
  </si>
  <si>
    <t>42</t>
  </si>
  <si>
    <t>162701155</t>
  </si>
  <si>
    <t>-872310808</t>
  </si>
  <si>
    <t>odvoz vybouraných vpustí</t>
  </si>
  <si>
    <t>5,4</t>
  </si>
  <si>
    <t>43</t>
  </si>
  <si>
    <t>171101141</t>
  </si>
  <si>
    <t>-811607807</t>
  </si>
  <si>
    <t>44</t>
  </si>
  <si>
    <t>-247646634</t>
  </si>
  <si>
    <t>263,295+5,4</t>
  </si>
  <si>
    <t>45</t>
  </si>
  <si>
    <t>-247225760</t>
  </si>
  <si>
    <t>263,295*1,5</t>
  </si>
  <si>
    <t>46</t>
  </si>
  <si>
    <t>174101101</t>
  </si>
  <si>
    <t>-81516914</t>
  </si>
  <si>
    <t>Výkop</t>
  </si>
  <si>
    <t>253,77-(13,1+1,125+0,9+72,656)</t>
  </si>
  <si>
    <t>-0,45*12</t>
  </si>
  <si>
    <t>-0,18*44,16</t>
  </si>
  <si>
    <t>zásyp za palisádami</t>
  </si>
  <si>
    <t>8,0</t>
  </si>
  <si>
    <t>47</t>
  </si>
  <si>
    <t>583336740</t>
  </si>
  <si>
    <t>kamenivo těžené hrubé frakce 16-32</t>
  </si>
  <si>
    <t>-718981327</t>
  </si>
  <si>
    <t>160,64*1,67*1,01</t>
  </si>
  <si>
    <t>48</t>
  </si>
  <si>
    <t>175151101</t>
  </si>
  <si>
    <t>80470315</t>
  </si>
  <si>
    <t>110,0*1,0*0,55</t>
  </si>
  <si>
    <t>21,5*1,0*0,6</t>
  </si>
  <si>
    <t>-0,215*3,46</t>
  </si>
  <si>
    <t>49</t>
  </si>
  <si>
    <t>583313450</t>
  </si>
  <si>
    <t>kamenivo těžené drobné tříděné frakce 0-4</t>
  </si>
  <si>
    <t>-170161166</t>
  </si>
  <si>
    <t>72,656*1,67*1,01</t>
  </si>
  <si>
    <t>50</t>
  </si>
  <si>
    <t>181951102</t>
  </si>
  <si>
    <t>-1118540601</t>
  </si>
  <si>
    <t>3196,0+583,5</t>
  </si>
  <si>
    <t>Zakládání</t>
  </si>
  <si>
    <t>51</t>
  </si>
  <si>
    <t>211571121</t>
  </si>
  <si>
    <t>-2127581488</t>
  </si>
  <si>
    <t>283,0*0,5*0,25</t>
  </si>
  <si>
    <t>52</t>
  </si>
  <si>
    <t>212572121</t>
  </si>
  <si>
    <t>-662365812</t>
  </si>
  <si>
    <t>283,0*0,5*0,1</t>
  </si>
  <si>
    <t>53</t>
  </si>
  <si>
    <t>212755214</t>
  </si>
  <si>
    <t>1612043885</t>
  </si>
  <si>
    <t>Svislé a kompletní konstrukce</t>
  </si>
  <si>
    <t>54</t>
  </si>
  <si>
    <t>339921132</t>
  </si>
  <si>
    <t>-1919369893</t>
  </si>
  <si>
    <t>dle výkresu opěrné stěny</t>
  </si>
  <si>
    <t>palisády 180/120*600</t>
  </si>
  <si>
    <t>3,24+7,57</t>
  </si>
  <si>
    <t>palisády 180/120/800</t>
  </si>
  <si>
    <t>18,72</t>
  </si>
  <si>
    <t>55</t>
  </si>
  <si>
    <t>592284120/R</t>
  </si>
  <si>
    <t>-1150866770</t>
  </si>
  <si>
    <t>56</t>
  </si>
  <si>
    <t>592284130/R</t>
  </si>
  <si>
    <t>-1038202580</t>
  </si>
  <si>
    <t>57</t>
  </si>
  <si>
    <t>3-1</t>
  </si>
  <si>
    <t>1142989471</t>
  </si>
  <si>
    <t>Vodorovné konstrukce</t>
  </si>
  <si>
    <t>58</t>
  </si>
  <si>
    <t>451572111</t>
  </si>
  <si>
    <t>1118847003</t>
  </si>
  <si>
    <t>110,0*1,0*0,1</t>
  </si>
  <si>
    <t>21,5*1,0*0,1</t>
  </si>
  <si>
    <t>59</t>
  </si>
  <si>
    <t>451573111</t>
  </si>
  <si>
    <t>2081313545</t>
  </si>
  <si>
    <t>pod vpustě</t>
  </si>
  <si>
    <t>1,5*1,5*0,1</t>
  </si>
  <si>
    <t>18,0*0,5*0,1</t>
  </si>
  <si>
    <t>60</t>
  </si>
  <si>
    <t>451577777</t>
  </si>
  <si>
    <t>-21664614</t>
  </si>
  <si>
    <t>61</t>
  </si>
  <si>
    <t>452321151</t>
  </si>
  <si>
    <t>-1718533206</t>
  </si>
  <si>
    <t>pod štěrbinový žlab</t>
  </si>
  <si>
    <t>62</t>
  </si>
  <si>
    <t>452368211</t>
  </si>
  <si>
    <t>369724470</t>
  </si>
  <si>
    <t>0,9*0,0067*2</t>
  </si>
  <si>
    <t>Komunikace pozemní</t>
  </si>
  <si>
    <t>63</t>
  </si>
  <si>
    <t>564831111</t>
  </si>
  <si>
    <t>614896280</t>
  </si>
  <si>
    <t>dle TZ a vzorových řezů</t>
  </si>
  <si>
    <t>okapový chodník</t>
  </si>
  <si>
    <t>50,0</t>
  </si>
  <si>
    <t>64</t>
  </si>
  <si>
    <t>564851111</t>
  </si>
  <si>
    <t>-860907621</t>
  </si>
  <si>
    <t>chodník dlažba 32/16*6,5</t>
  </si>
  <si>
    <t>159,0</t>
  </si>
  <si>
    <t>dlažba 10/20</t>
  </si>
  <si>
    <t>17,0</t>
  </si>
  <si>
    <t>reliéfní dlažba tl.6cm</t>
  </si>
  <si>
    <t>14,0</t>
  </si>
  <si>
    <t>parkovací plochy</t>
  </si>
  <si>
    <t>1574,0</t>
  </si>
  <si>
    <t>1574*1,05</t>
  </si>
  <si>
    <t>reliéfní dlažba tl 8cm</t>
  </si>
  <si>
    <t>2,5</t>
  </si>
  <si>
    <t>vozovka živičná</t>
  </si>
  <si>
    <t>1619,0</t>
  </si>
  <si>
    <t>1619*1,05</t>
  </si>
  <si>
    <t>70,7*2</t>
  </si>
  <si>
    <t>65</t>
  </si>
  <si>
    <t>564871111</t>
  </si>
  <si>
    <t>1596255119</t>
  </si>
  <si>
    <t>381,5</t>
  </si>
  <si>
    <t>66</t>
  </si>
  <si>
    <t>565135121</t>
  </si>
  <si>
    <t>-1688262610</t>
  </si>
  <si>
    <t>67</t>
  </si>
  <si>
    <t>573111111</t>
  </si>
  <si>
    <t>1871284237</t>
  </si>
  <si>
    <t>68</t>
  </si>
  <si>
    <t>573211107</t>
  </si>
  <si>
    <t>-602313341</t>
  </si>
  <si>
    <t>1619,0*2</t>
  </si>
  <si>
    <t>69</t>
  </si>
  <si>
    <t>577134121</t>
  </si>
  <si>
    <t>1456670191</t>
  </si>
  <si>
    <t>dle TZ-vozovka živičná</t>
  </si>
  <si>
    <t>70</t>
  </si>
  <si>
    <t>577155122</t>
  </si>
  <si>
    <t>-1315216596</t>
  </si>
  <si>
    <t>71</t>
  </si>
  <si>
    <t>591411111</t>
  </si>
  <si>
    <t>-2128536436</t>
  </si>
  <si>
    <t>6,0</t>
  </si>
  <si>
    <t>72</t>
  </si>
  <si>
    <t>583800100</t>
  </si>
  <si>
    <t>-1125583865</t>
  </si>
  <si>
    <t>6,0*0,1177</t>
  </si>
  <si>
    <t>73</t>
  </si>
  <si>
    <t>596211110</t>
  </si>
  <si>
    <t>1850489592</t>
  </si>
  <si>
    <t>chodník</t>
  </si>
  <si>
    <t>šedá</t>
  </si>
  <si>
    <t>reliéfní červená</t>
  </si>
  <si>
    <t>74</t>
  </si>
  <si>
    <t>592451100</t>
  </si>
  <si>
    <t>dlažba skladebná betonová základní 20x10x6 cm přírodní</t>
  </si>
  <si>
    <t>-559587339</t>
  </si>
  <si>
    <t>P</t>
  </si>
  <si>
    <t>Poznámka k položce:
spotřeba: 50 kus/m2</t>
  </si>
  <si>
    <t>17*1,01</t>
  </si>
  <si>
    <t>75</t>
  </si>
  <si>
    <t>592451170</t>
  </si>
  <si>
    <t>dlažba skladebná betonová slepecká 20x10x6 cm šedá</t>
  </si>
  <si>
    <t>-521835243</t>
  </si>
  <si>
    <t>14,0*1,01</t>
  </si>
  <si>
    <t>76</t>
  </si>
  <si>
    <t>596212211</t>
  </si>
  <si>
    <t>-762980843</t>
  </si>
  <si>
    <t>reliéfní dlažba-červená</t>
  </si>
  <si>
    <t>dopravní značení 20*20*8</t>
  </si>
  <si>
    <t>68,0</t>
  </si>
  <si>
    <t>77</t>
  </si>
  <si>
    <t>592453260/R</t>
  </si>
  <si>
    <t>dlažba skladebná betonová základní 20x20x8 cm přírodní</t>
  </si>
  <si>
    <t>1484212863</t>
  </si>
  <si>
    <t>68,0*1,01</t>
  </si>
  <si>
    <t>78</t>
  </si>
  <si>
    <t>592451190</t>
  </si>
  <si>
    <t>-433269846</t>
  </si>
  <si>
    <t>2,5*1,01</t>
  </si>
  <si>
    <t>79</t>
  </si>
  <si>
    <t>596811123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</si>
  <si>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300 m2</t>
  </si>
  <si>
    <t>1950210022</t>
  </si>
  <si>
    <t>parkovací plochy 20*20*8</t>
  </si>
  <si>
    <t>1574,5</t>
  </si>
  <si>
    <t>80</t>
  </si>
  <si>
    <t>5-1</t>
  </si>
  <si>
    <t>Dlažba betonová 32*16*6,5</t>
  </si>
  <si>
    <t>1716083913</t>
  </si>
  <si>
    <t>159,0*1,01</t>
  </si>
  <si>
    <t>81</t>
  </si>
  <si>
    <t>592453170</t>
  </si>
  <si>
    <t>-2000379399</t>
  </si>
  <si>
    <t>1574,5*1,01</t>
  </si>
  <si>
    <t>82</t>
  </si>
  <si>
    <t>596811223</t>
  </si>
  <si>
    <t>1813594433</t>
  </si>
  <si>
    <t>dlažba -chodník dimenzovaný na pojezd 60*20*8</t>
  </si>
  <si>
    <t>83</t>
  </si>
  <si>
    <t>5-2</t>
  </si>
  <si>
    <t>Dlažba betonová 60*20*8</t>
  </si>
  <si>
    <t>-359919829</t>
  </si>
  <si>
    <t>381,5*1,01</t>
  </si>
  <si>
    <t>Úpravy povrchů, podlahy a osazování výplní</t>
  </si>
  <si>
    <t>84</t>
  </si>
  <si>
    <t>637121111</t>
  </si>
  <si>
    <t>-1473869293</t>
  </si>
  <si>
    <t>56,0</t>
  </si>
  <si>
    <t>85</t>
  </si>
  <si>
    <t>637211121</t>
  </si>
  <si>
    <t>-2081813076</t>
  </si>
  <si>
    <t>86</t>
  </si>
  <si>
    <t>6-1</t>
  </si>
  <si>
    <t>-1213311435</t>
  </si>
  <si>
    <t>pod kačírek</t>
  </si>
  <si>
    <t>Trubní vedení</t>
  </si>
  <si>
    <t>87</t>
  </si>
  <si>
    <t>8-01</t>
  </si>
  <si>
    <t>ks</t>
  </si>
  <si>
    <t>512197126</t>
  </si>
  <si>
    <t>88</t>
  </si>
  <si>
    <t>871313121</t>
  </si>
  <si>
    <t>-708949141</t>
  </si>
  <si>
    <t>89</t>
  </si>
  <si>
    <t>286114600</t>
  </si>
  <si>
    <t>trubka kanalizační plastová PVC KG DN 160x1000 mm SN 8</t>
  </si>
  <si>
    <t>1728051843</t>
  </si>
  <si>
    <t>90</t>
  </si>
  <si>
    <t>871353121</t>
  </si>
  <si>
    <t>-2009052231</t>
  </si>
  <si>
    <t>91</t>
  </si>
  <si>
    <t>286114640</t>
  </si>
  <si>
    <t>trubka kanalizační plastová PVC KG DN 200x1000 mm SN 8</t>
  </si>
  <si>
    <t>-98807431</t>
  </si>
  <si>
    <t>92</t>
  </si>
  <si>
    <t>877310310</t>
  </si>
  <si>
    <t>-690823451</t>
  </si>
  <si>
    <t>dle výpisu vpustí</t>
  </si>
  <si>
    <t>koleno 150/45st</t>
  </si>
  <si>
    <t>koleno 150/67st</t>
  </si>
  <si>
    <t>Koleno 150/30st</t>
  </si>
  <si>
    <t>93</t>
  </si>
  <si>
    <t>286171720</t>
  </si>
  <si>
    <t>koleno kanalizační PP SN 16 30 ° DN 150</t>
  </si>
  <si>
    <t>-913258253</t>
  </si>
  <si>
    <t>94</t>
  </si>
  <si>
    <t>286171820</t>
  </si>
  <si>
    <t>koleno kanalizační PP SN 16 45 ° DN 150</t>
  </si>
  <si>
    <t>-1717188310</t>
  </si>
  <si>
    <t>95</t>
  </si>
  <si>
    <t>286171920</t>
  </si>
  <si>
    <t>-221919365</t>
  </si>
  <si>
    <t>96</t>
  </si>
  <si>
    <t>877350310</t>
  </si>
  <si>
    <t>277138565</t>
  </si>
  <si>
    <t>koleno 20/45st</t>
  </si>
  <si>
    <t>200/30st</t>
  </si>
  <si>
    <t>200/67st</t>
  </si>
  <si>
    <t>97</t>
  </si>
  <si>
    <t>286171730</t>
  </si>
  <si>
    <t>koleno kanalizační PP SN 16 30 ° DN 200</t>
  </si>
  <si>
    <t>837334404</t>
  </si>
  <si>
    <t>98</t>
  </si>
  <si>
    <t>286171830</t>
  </si>
  <si>
    <t>koleno kanalizační PP SN 16 45 ° DN 200</t>
  </si>
  <si>
    <t>-1508618458</t>
  </si>
  <si>
    <t>99</t>
  </si>
  <si>
    <t>286171930</t>
  </si>
  <si>
    <t>816573545</t>
  </si>
  <si>
    <t>100</t>
  </si>
  <si>
    <t>877350330</t>
  </si>
  <si>
    <t>-1878947193</t>
  </si>
  <si>
    <t>redukce 200/150</t>
  </si>
  <si>
    <t>101</t>
  </si>
  <si>
    <t>286172450</t>
  </si>
  <si>
    <t>redukce kanalizační PP DN 200/DN150</t>
  </si>
  <si>
    <t>361088618</t>
  </si>
  <si>
    <t>102</t>
  </si>
  <si>
    <t>895941111</t>
  </si>
  <si>
    <t>1355522978</t>
  </si>
  <si>
    <t>103</t>
  </si>
  <si>
    <t>899204111</t>
  </si>
  <si>
    <t>653722073</t>
  </si>
  <si>
    <t>104</t>
  </si>
  <si>
    <t>592238640</t>
  </si>
  <si>
    <t>prstenec betonový pro uliční vpusť vyrovnávací 39 x 6 x 13 cm</t>
  </si>
  <si>
    <t>1815462835</t>
  </si>
  <si>
    <t>105</t>
  </si>
  <si>
    <t>592238560</t>
  </si>
  <si>
    <t>skruž betonová pro uliční vpusť horní 45x19,5x5 cm</t>
  </si>
  <si>
    <t>179639252</t>
  </si>
  <si>
    <t>106</t>
  </si>
  <si>
    <t>592238570</t>
  </si>
  <si>
    <t>skruž betonová pro uliční vpusť horní 45 x 29,5 x 5 cm</t>
  </si>
  <si>
    <t>1678120895</t>
  </si>
  <si>
    <t>107</t>
  </si>
  <si>
    <t>592238580</t>
  </si>
  <si>
    <t>skruž betonová pro uliční vpusť horní 45 x 57 x 5 cm</t>
  </si>
  <si>
    <t>-284872558</t>
  </si>
  <si>
    <t>108</t>
  </si>
  <si>
    <t>592238620</t>
  </si>
  <si>
    <t>skruž betonová pro uliční vpusť středová 45 x 29,5 x 5 cm</t>
  </si>
  <si>
    <t>-833910066</t>
  </si>
  <si>
    <t>109</t>
  </si>
  <si>
    <t>592238740</t>
  </si>
  <si>
    <t>koš vysoký pro uliční vpusti, žárově zinkovaný plech,pro rám 500/300</t>
  </si>
  <si>
    <t>28371101</t>
  </si>
  <si>
    <t>110</t>
  </si>
  <si>
    <t>592238760</t>
  </si>
  <si>
    <t>rám zabetonovaný pro uliční vpusti 500/500 mm</t>
  </si>
  <si>
    <t>69178632</t>
  </si>
  <si>
    <t>111</t>
  </si>
  <si>
    <t>592238780</t>
  </si>
  <si>
    <t>mříž vtoková pro uliční vpusti 500/500 mm</t>
  </si>
  <si>
    <t>-1742548388</t>
  </si>
  <si>
    <t>112</t>
  </si>
  <si>
    <t>592238600</t>
  </si>
  <si>
    <t>skruž betonová pro uliční vpusť středová 45 x 19,5 x 5 cm</t>
  </si>
  <si>
    <t>864528910</t>
  </si>
  <si>
    <t>113</t>
  </si>
  <si>
    <t>592238580/R</t>
  </si>
  <si>
    <t>-1056214343</t>
  </si>
  <si>
    <t>114</t>
  </si>
  <si>
    <t>592238540</t>
  </si>
  <si>
    <t>skruž betonová pro uliční vpusť s výtokovým otvorem PVC, 45x35x5 cm</t>
  </si>
  <si>
    <t>-1961921309</t>
  </si>
  <si>
    <t>115</t>
  </si>
  <si>
    <t>592238520</t>
  </si>
  <si>
    <t>dno betonové pro uliční vpusť s kalovou prohlubní 45x30x5 cm</t>
  </si>
  <si>
    <t>1482636158</t>
  </si>
  <si>
    <t>116</t>
  </si>
  <si>
    <t>592238500/R</t>
  </si>
  <si>
    <t>dno betonové pro uliční vpusť s výtokovým otvorem 45x33x5 cm</t>
  </si>
  <si>
    <t>-1272621282</t>
  </si>
  <si>
    <t>Ostatní konstrukce a práce, bourání</t>
  </si>
  <si>
    <t>117</t>
  </si>
  <si>
    <t>9-0</t>
  </si>
  <si>
    <t>hod</t>
  </si>
  <si>
    <t>-145424092</t>
  </si>
  <si>
    <t>118</t>
  </si>
  <si>
    <t>911121111</t>
  </si>
  <si>
    <t>1171581852</t>
  </si>
  <si>
    <t>přístupová rampa</t>
  </si>
  <si>
    <t>16,310+10,423</t>
  </si>
  <si>
    <t>119</t>
  </si>
  <si>
    <t>9-1</t>
  </si>
  <si>
    <t>2129679768</t>
  </si>
  <si>
    <t>1- madlo zábradlí,trubka profilu 42*4mm,nerez brus materiál AISI 304 2,02kg/m</t>
  </si>
  <si>
    <t>2-ukončení madala zábradlí pr 42,4mm,mírně vypoukle,nerez brus,materiál AISI 304 0,057kg/ks</t>
  </si>
  <si>
    <t>3-držák kulatého madla zábradlí kotvený do stěny(M8*80mm)na chemickou kotvu,kotvící deska pr58 tl.400,nerez brus,materiál AISI 304 0,31kg/ks</t>
  </si>
  <si>
    <t>5-spojka prutové výpně(vodící tyče)zábradlí nerez brus materiál AISI 304 0,057kg/ks</t>
  </si>
  <si>
    <t>6-držák kulatého madla zábradlí nerez brus,materiál AISI 304 0,34kg/ks</t>
  </si>
  <si>
    <t>8-kotevní plech 150*150*6mm,s přivařeným trnem tr.kr 38*2,6mm délky 150mm a 4*přivařená ocelová tyč 10*150mm-kotvení chemickou kotvou do bet.patky</t>
  </si>
  <si>
    <t>ocel žárově pozinkovaná 1,4kg/ks</t>
  </si>
  <si>
    <t>celková hmotnost 208kg</t>
  </si>
  <si>
    <t>26,733</t>
  </si>
  <si>
    <t>120</t>
  </si>
  <si>
    <t>912211111</t>
  </si>
  <si>
    <t>664626370</t>
  </si>
  <si>
    <t>Z11g</t>
  </si>
  <si>
    <t>Z11h připevněný na zpevněnou plochu</t>
  </si>
  <si>
    <t>121</t>
  </si>
  <si>
    <t>404451500</t>
  </si>
  <si>
    <t>sloupek silniční plastový s retroreflexní fólií směrový 1200 mm</t>
  </si>
  <si>
    <t>1207553692</t>
  </si>
  <si>
    <t>Z11h</t>
  </si>
  <si>
    <t>122</t>
  </si>
  <si>
    <t>914111111</t>
  </si>
  <si>
    <t>881908344</t>
  </si>
  <si>
    <t>dle TZ a situace DZ</t>
  </si>
  <si>
    <t>11b</t>
  </si>
  <si>
    <t>IP12</t>
  </si>
  <si>
    <t>B1</t>
  </si>
  <si>
    <t>B28</t>
  </si>
  <si>
    <t>E8d</t>
  </si>
  <si>
    <t>E8e</t>
  </si>
  <si>
    <t>E13</t>
  </si>
  <si>
    <t>123</t>
  </si>
  <si>
    <t>404442580</t>
  </si>
  <si>
    <t>značka dopravní svislá reflexní AL- 3M 500 x 700 mm</t>
  </si>
  <si>
    <t>-594744259</t>
  </si>
  <si>
    <t>IP11b</t>
  </si>
  <si>
    <t>124</t>
  </si>
  <si>
    <t>404442920</t>
  </si>
  <si>
    <t>značka dopravní svislá reflexní AL- 3M 700 x 200 mm</t>
  </si>
  <si>
    <t>2071566541</t>
  </si>
  <si>
    <t>125</t>
  </si>
  <si>
    <t>404441130</t>
  </si>
  <si>
    <t>značka dopravní svislá reflexní zákazová B AL- 3M 700 mm</t>
  </si>
  <si>
    <t>1539935763</t>
  </si>
  <si>
    <t>126</t>
  </si>
  <si>
    <t>404442900</t>
  </si>
  <si>
    <t>značka dopravní svislá FeZn NK 700 x 200 mm</t>
  </si>
  <si>
    <t>-1419796324</t>
  </si>
  <si>
    <t>127</t>
  </si>
  <si>
    <t>914511112</t>
  </si>
  <si>
    <t>1271456219</t>
  </si>
  <si>
    <t>128</t>
  </si>
  <si>
    <t>404452300</t>
  </si>
  <si>
    <t>sloupek Zn 70 - 350</t>
  </si>
  <si>
    <t>-1100147871</t>
  </si>
  <si>
    <t>129</t>
  </si>
  <si>
    <t>404452410</t>
  </si>
  <si>
    <t>patka hliníková pro sloupek D 70 mm</t>
  </si>
  <si>
    <t>455047786</t>
  </si>
  <si>
    <t>130</t>
  </si>
  <si>
    <t>404452540</t>
  </si>
  <si>
    <t>víčko plastové na sloupek 70</t>
  </si>
  <si>
    <t>-1985265011</t>
  </si>
  <si>
    <t>131</t>
  </si>
  <si>
    <t>404452570</t>
  </si>
  <si>
    <t>upínací svorka na sloupek D 70 mm</t>
  </si>
  <si>
    <t>-1201322312</t>
  </si>
  <si>
    <t>132</t>
  </si>
  <si>
    <t>404452600</t>
  </si>
  <si>
    <t>páska upínací 12,7 x 0,75 mm (50 m)</t>
  </si>
  <si>
    <t>-318168050</t>
  </si>
  <si>
    <t>133</t>
  </si>
  <si>
    <t>915121112</t>
  </si>
  <si>
    <t>-919669337</t>
  </si>
  <si>
    <t>dle TZ V4</t>
  </si>
  <si>
    <t>16,5</t>
  </si>
  <si>
    <t>134</t>
  </si>
  <si>
    <t>915131112</t>
  </si>
  <si>
    <t>532826439</t>
  </si>
  <si>
    <t xml:space="preserve">dle TZ </t>
  </si>
  <si>
    <t>V13</t>
  </si>
  <si>
    <t>13,0</t>
  </si>
  <si>
    <t>V10f</t>
  </si>
  <si>
    <t>5,0*4</t>
  </si>
  <si>
    <t>135</t>
  </si>
  <si>
    <t>915321115</t>
  </si>
  <si>
    <t>-1593107238</t>
  </si>
  <si>
    <t>136</t>
  </si>
  <si>
    <t>915611111</t>
  </si>
  <si>
    <t>935505770</t>
  </si>
  <si>
    <t>137</t>
  </si>
  <si>
    <t>915621111</t>
  </si>
  <si>
    <t>-1710378136</t>
  </si>
  <si>
    <t>138</t>
  </si>
  <si>
    <t>9-2</t>
  </si>
  <si>
    <t>320356503</t>
  </si>
  <si>
    <t>139</t>
  </si>
  <si>
    <t>916111123</t>
  </si>
  <si>
    <t>1159239366</t>
  </si>
  <si>
    <t>dle TZ-dvouřádek</t>
  </si>
  <si>
    <t>353,5*2</t>
  </si>
  <si>
    <t>140</t>
  </si>
  <si>
    <t>583801100</t>
  </si>
  <si>
    <t>kostka dlažební drobná, žula, I.jakost, velikost 10 cm</t>
  </si>
  <si>
    <t>742695880</t>
  </si>
  <si>
    <t>707,0*0,024*1,02</t>
  </si>
  <si>
    <t>141</t>
  </si>
  <si>
    <t>916131213</t>
  </si>
  <si>
    <t>1548087515</t>
  </si>
  <si>
    <t>nájezdový 15/15</t>
  </si>
  <si>
    <t>112,5</t>
  </si>
  <si>
    <t>142</t>
  </si>
  <si>
    <t>592174950</t>
  </si>
  <si>
    <t>obrubník betonový silniční nájezdový 100x15x15 cm</t>
  </si>
  <si>
    <t>1734510789</t>
  </si>
  <si>
    <t>143</t>
  </si>
  <si>
    <t>916231213</t>
  </si>
  <si>
    <t>-1210630706</t>
  </si>
  <si>
    <t>obrubník 5/20</t>
  </si>
  <si>
    <t>184,0</t>
  </si>
  <si>
    <t>obrubník 10/25</t>
  </si>
  <si>
    <t>508,0</t>
  </si>
  <si>
    <t>144</t>
  </si>
  <si>
    <t>592172120</t>
  </si>
  <si>
    <t>obrubník betonový zahradní  šedý 100 x 5 x 20 cm</t>
  </si>
  <si>
    <t>-1142367363</t>
  </si>
  <si>
    <t>145</t>
  </si>
  <si>
    <t>592174170</t>
  </si>
  <si>
    <t>obrubník betonový chodníkový vibrolisovaný 100x10x25 cm</t>
  </si>
  <si>
    <t>1069447081</t>
  </si>
  <si>
    <t>146</t>
  </si>
  <si>
    <t>916991121</t>
  </si>
  <si>
    <t>1235460298</t>
  </si>
  <si>
    <t>obetonování dlažby</t>
  </si>
  <si>
    <t>0,5</t>
  </si>
  <si>
    <t>147</t>
  </si>
  <si>
    <t>919121121</t>
  </si>
  <si>
    <t>-357200587</t>
  </si>
  <si>
    <t>148</t>
  </si>
  <si>
    <t>935112111</t>
  </si>
  <si>
    <t>-951330148</t>
  </si>
  <si>
    <t>21,0</t>
  </si>
  <si>
    <t>149</t>
  </si>
  <si>
    <t>592275180</t>
  </si>
  <si>
    <t>žlabovka betonová 50x50x13 cm</t>
  </si>
  <si>
    <t>-1317462911</t>
  </si>
  <si>
    <t>21,0*2</t>
  </si>
  <si>
    <t>150</t>
  </si>
  <si>
    <t>935932112</t>
  </si>
  <si>
    <t>1574897399</t>
  </si>
  <si>
    <t>151</t>
  </si>
  <si>
    <t>9-3</t>
  </si>
  <si>
    <t>-1066520307</t>
  </si>
  <si>
    <t>152</t>
  </si>
  <si>
    <t>9-4</t>
  </si>
  <si>
    <t>celk</t>
  </si>
  <si>
    <t>1549439552</t>
  </si>
  <si>
    <t>153</t>
  </si>
  <si>
    <t>9-5</t>
  </si>
  <si>
    <t>-271630617</t>
  </si>
  <si>
    <t>154</t>
  </si>
  <si>
    <t>961044111</t>
  </si>
  <si>
    <t>-1089762932</t>
  </si>
  <si>
    <t>dle TZ -brouzdaliště</t>
  </si>
  <si>
    <t>10,0</t>
  </si>
  <si>
    <t>155</t>
  </si>
  <si>
    <t>966005211</t>
  </si>
  <si>
    <t>-514926374</t>
  </si>
  <si>
    <t>156</t>
  </si>
  <si>
    <t>969011131</t>
  </si>
  <si>
    <t>-493676175</t>
  </si>
  <si>
    <t>157</t>
  </si>
  <si>
    <t>969021121</t>
  </si>
  <si>
    <t>1489400019</t>
  </si>
  <si>
    <t>dle TZ-přípojky</t>
  </si>
  <si>
    <t>120,0</t>
  </si>
  <si>
    <t>997</t>
  </si>
  <si>
    <t>Přesun sutě</t>
  </si>
  <si>
    <t>158</t>
  </si>
  <si>
    <t>997221551</t>
  </si>
  <si>
    <t>Vodorovná doprava suti bez naložení, ale se složením a s hrubým urovnáním ze sypkých materiálů, na vzdálenost do 1 km</t>
  </si>
  <si>
    <t>1852462008</t>
  </si>
  <si>
    <t>159</t>
  </si>
  <si>
    <t>997221559</t>
  </si>
  <si>
    <t>Vodorovná doprava suti bez naložení, ale se složením a s hrubým urovnáním Příplatek k ceně za každý další i započatý 1 km přes 1 km</t>
  </si>
  <si>
    <t>-1311024006</t>
  </si>
  <si>
    <t>2760,935*9</t>
  </si>
  <si>
    <t>160</t>
  </si>
  <si>
    <t>997221611</t>
  </si>
  <si>
    <t>Nakládání na dopravní prostředky pro vodorovnou dopravu suti</t>
  </si>
  <si>
    <t>-1891460432</t>
  </si>
  <si>
    <t>161</t>
  </si>
  <si>
    <t>997221815</t>
  </si>
  <si>
    <t>Poplatek za uložení stavebního odpadu na skládce (skládkovné) betonového</t>
  </si>
  <si>
    <t>1972812659</t>
  </si>
  <si>
    <t>162</t>
  </si>
  <si>
    <t>997221845</t>
  </si>
  <si>
    <t>Poplatek za uložení stavebního odpadu na skládce (skládkovné) z asfaltových povrchů</t>
  </si>
  <si>
    <t>1628073846</t>
  </si>
  <si>
    <t>163</t>
  </si>
  <si>
    <t>997221855</t>
  </si>
  <si>
    <t>Poplatek za uložení stavebního odpadu na skládce (skládkovné) z kameniva</t>
  </si>
  <si>
    <t>-184759032</t>
  </si>
  <si>
    <t>998</t>
  </si>
  <si>
    <t>Přesun hmot</t>
  </si>
  <si>
    <t>164</t>
  </si>
  <si>
    <t>998223011</t>
  </si>
  <si>
    <t>Přesun hmot pro pozemní komunikace s krytem dlážděným dopravní vzdálenost do 200 m jakékoliv délky objektu</t>
  </si>
  <si>
    <t>243960928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</si>
  <si>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</si>
  <si>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</si>
  <si>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</si>
  <si>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</si>
  <si>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</si>
  <si>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</si>
  <si>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</si>
  <si>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</si>
  <si>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</si>
  <si>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</si>
  <si>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</si>
  <si>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</si>
  <si>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</si>
  <si>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</si>
  <si>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</si>
  <si>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</si>
  <si>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</si>
  <si>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</si>
  <si>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</si>
  <si>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</si>
  <si>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</si>
  <si>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</si>
  <si>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</si>
  <si>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</si>
  <si>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</si>
  <si>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</si>
  <si>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</si>
  <si>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</si>
  <si>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</si>
  <si>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</si>
  <si>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</si>
  <si>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</si>
  <si>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</si>
  <si>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</si>
  <si>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</si>
  <si>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</si>
  <si>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</si>
  <si>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</si>
  <si>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</si>
  <si>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</si>
  <si>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</si>
  <si>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</si>
  <si>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</si>
  <si>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</si>
  <si>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</si>
  <si>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</si>
  <si>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</si>
  <si>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</si>
  <si>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</si>
  <si>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</si>
  <si>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</si>
  <si>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</si>
  <si>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</si>
  <si>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</si>
  <si>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</si>
  <si>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</si>
  <si>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</si>
  <si>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</si>
  <si>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</si>
  <si>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</si>
  <si>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</si>
  <si>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</si>
  <si>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</si>
  <si>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</si>
  <si>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</si>
  <si>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</si>
  <si>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</si>
  <si>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</si>
  <si>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</si>
  <si>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</si>
  <si>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</si>
  <si>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</si>
  <si>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</si>
  <si>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</si>
  <si>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</si>
  <si>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</si>
  <si>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</si>
  <si>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</si>
  <si>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</si>
  <si>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</si>
  <si>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</si>
  <si>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</si>
  <si>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</si>
  <si>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</si>
  <si>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</si>
  <si>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</si>
  <si>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</si>
  <si>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</si>
  <si>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</si>
  <si>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</si>
  <si>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</si>
  <si>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</si>
  <si>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</si>
  <si>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</si>
  <si>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</si>
  <si>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</si>
  <si>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</si>
  <si>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</si>
  <si>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</si>
  <si>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</si>
  <si>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</si>
  <si>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</si>
  <si>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</si>
  <si>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</si>
  <si>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</si>
  <si>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</si>
  <si>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</si>
  <si>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</si>
  <si>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</si>
  <si>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</si>
  <si>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</si>
  <si>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</si>
  <si>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</si>
  <si>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</si>
  <si>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</si>
  <si>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</si>
  <si>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</si>
  <si>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</si>
  <si>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</si>
  <si>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</si>
  <si>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</si>
  <si>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</si>
  <si>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</si>
  <si>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</si>
  <si>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</si>
  <si>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</si>
  <si>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</si>
  <si>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</si>
  <si>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</si>
  <si>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</si>
  <si>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</si>
  <si>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</si>
  <si>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</si>
  <si>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</si>
  <si>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</si>
  <si>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</si>
  <si>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</si>
  <si>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</si>
  <si>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</si>
  <si>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</si>
  <si>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</si>
  <si>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</si>
  <si>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</si>
  <si>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</si>
  <si>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</si>
  <si>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</si>
  <si>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</si>
  <si>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</si>
  <si>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</si>
  <si>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</si>
  <si>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</si>
  <si>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</si>
  <si>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</si>
  <si>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</si>
  <si>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</si>
  <si>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</si>
  <si>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</si>
  <si>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</si>
  <si>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</si>
  <si>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</si>
  <si>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</si>
  <si>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</si>
  <si>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</si>
  <si>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</si>
  <si>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</si>
  <si>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</si>
  <si>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</si>
  <si>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</si>
  <si>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</si>
  <si>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</si>
  <si>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</si>
  <si>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</si>
  <si>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</si>
  <si>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</si>
  <si>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</si>
  <si>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</si>
  <si>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</si>
  <si>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</si>
  <si>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</si>
  <si>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</si>
  <si>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</si>
  <si>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</si>
  <si>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</si>
  <si>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Stavební úpravy krytého bazénu v Karviné                                                                                               SO 201 Komunikace a zpevněné plochy</t>
  </si>
  <si>
    <t>Ing.Marek Heřmanský</t>
  </si>
  <si>
    <t>Stavební úpravy krytého bazénu v Karviné                                                                SO 201 Komunikace a zpevněné plochy</t>
  </si>
  <si>
    <t>palisáda tyčová půlkulatá betonová přírodní 18X12X60 cm</t>
  </si>
  <si>
    <t>palisáda tyčová půlkulatá betonová přírodní 18X12X80 cm</t>
  </si>
  <si>
    <t>pod dvouřádkem</t>
  </si>
  <si>
    <t>dle TZ a vzorových řezů-chodník dimenzovaný pro pojezd</t>
  </si>
  <si>
    <t>dle TZ a vzorových řezů-vozovka živičná</t>
  </si>
  <si>
    <t>mozaika dlažební,štípaná žula 4/6 cm šedá</t>
  </si>
  <si>
    <t>dlažba skladebná betonová slepecká 20x10x8 cm barevná</t>
  </si>
  <si>
    <t>koleno kanalizační PP SN 16 67 ° DN 150</t>
  </si>
  <si>
    <t>koleno kanalizační PP SN 16 67 ° DN 200</t>
  </si>
  <si>
    <t>9- Ocelová tyč 10*150mm s vnitřním závitem v ose(m6 25mm-kotvení chemickou kotvou,0,09kg/ks</t>
  </si>
  <si>
    <t>4-vodící tyč,trubka pr12*1,5mm,nerez brus,materiál AISI 304 0,39kg/m</t>
  </si>
  <si>
    <t>7-sloupek,trubka profilu 42,4*2mm,v dolní části se dvěma stavěcími šrouby,nerez brus,materiál AISI 304 2,02kg/m</t>
  </si>
  <si>
    <t xml:space="preserve">Štěrbinová trouba přerušovaná profil1-1,zatížení D400,délka 18m </t>
  </si>
  <si>
    <t>Vpusť v odvodňovacím žlabu -plastová mříž,kalový koš,kalový, přechodový kus,středový kus s otvorem,dno s kalovou jímkou D+M</t>
  </si>
  <si>
    <t>Odkopávky a prokopávky nezapažené pro silnice s přemístěním výkopku v příčných profilech na vzdálenost do 15 m nebo s naložením na dopravní prostředek v horninách tř. 1 a 2 do 100 m3-PD část 201-01</t>
  </si>
  <si>
    <t>Vodorovné přemístění výkopku nebo sypaniny po suchu na obvyklém dopravním prostředku, bez naložení výkopku, avšak se složením bez rozhrnutí z horniny tř. 1 až 4 na vzdálenost přes 9 000 do 10 000 m-pol 1</t>
  </si>
  <si>
    <t>Uložení sypaniny do násypů s rozprostřením sypaniny ve vrstvách a s hrubým urovnáním zhutněných s uzavřením povrchu násypu z hornin nesoudržných kamenitých-pol2</t>
  </si>
  <si>
    <t>Uložení sypaniny na skládky- PD část 201-01</t>
  </si>
  <si>
    <t>Kácení stromů s odřezáním kmene a s odvětvením listnatých, průměru kmene přes 300 do 500 mm-PD část 201-01,201-03</t>
  </si>
  <si>
    <t>Kácení stromů s odřezáním kmene a sodvětvením jehličnatých bez odkornění kmene průměru přes 100 do 300mm-Dtto</t>
  </si>
  <si>
    <t>Odstranění pařezů s jejich vykopáním, vytrháním nebo odstřelením, s přesekáním kořenů průměru přes 100 do 300 mm-Dtto</t>
  </si>
  <si>
    <t>Odstranění pařezů s jejich vykopáním, vytrháním nebo odstřelením, s přesekáním kořenů průměru přes 300 do 500 mm-Dtto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</si>
  <si>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tvarovek-PD 201-01,201-02</t>
  </si>
  <si>
    <t>Odstranění podkladů nebo krytů s přemístěním hmot na skládku na vzdálenost do 20 m nebo s naložením na dopravní prostředek v ploše jednotlivě přes 200 m2 z kameniva hrubého drceného, o tl. vrstvy přes 100 do 200 mm-Dtto</t>
  </si>
  <si>
    <t>Odstranění podkladů nebo krytů s přemístěním hmot na skládku na vzdálenost do 20 m nebo s naložením na dopravní prostředek v ploše jednotlivě přes 200 m2 z kameniva hrubého drceného, o tl. vrstvy přes 300 do 400 mm-Dtto</t>
  </si>
  <si>
    <t>Odstranění podkladů nebo krytů s přemístěním hmot na skládku na vzdálenost do 20 m nebo s naložením na dopravní prostředek v ploše jednotlivě přes 200 m2 z betonu prostého, o tl. vrstvy přes 100 do 150 mm-Dtto</t>
  </si>
  <si>
    <t>Odstranění podkladů nebo krytů s přemístěním hmot na skládku na vzdálenost do 20 m nebo s naložením na dopravní prostředek v ploše jednotlivě přes 200 m2 živičných, o tl. vrstvy do 50 mm-Dtto</t>
  </si>
  <si>
    <t>Odstranění podkladů nebo krytů s přemístěním hmot na skládku na vzdálenost do 20 m nebo s naložením na dopravní prostředek v ploše jednotlivě přes 200 m2 živičných, o tl. vrstvy přes 50 do 100 mm-Dtto</t>
  </si>
  <si>
    <t>Vytrhání obrub s vybouráním lože, s přemístěním hmot na skládku na vzdálenost do 3 m nebo s naložením na dopravní prostředek z krajníků nebo obrubníků stojatých-Dtto</t>
  </si>
  <si>
    <t>Sejmutí ornice nebo lesní půdy s vodorovným přemístěním na hromady v místě upotřebení nebo na dočasné či trvalé skládky se složením, na vzdálenost přes 100 do 250 m-PD 201-01</t>
  </si>
  <si>
    <t>Odkopávky a prokopávky nezapažené s přehozením výkopku na vzdálenost do 3 m nebo s naložením na dopravní prostředek v horninách tř. 1 a 2 do 100 m3-Dtto</t>
  </si>
  <si>
    <t>Odkopávky a prokopávky nezapažené pro silnice s přemístěním výkopku v příčných profilech na vzdálenost do 15 m nebo s naložením na dopravní prostředek v horninách tř. 1 a 2 do 100 m3-Dtto</t>
  </si>
  <si>
    <t>1,5*1,57*0,195*12</t>
  </si>
  <si>
    <t>Bourání konstrukcí v hloubených vykopávkách - ručně z betonu prostého neprokládaného-Dtto</t>
  </si>
  <si>
    <t>Hloubení zapažených i nezapažených rýh šířky do 600 mm s urovnáním dna do předepsaného profilu a spádu v horninách tř. 1 a 2 do 100 m3-PD 201-01,201-06,201-07</t>
  </si>
  <si>
    <t>Hloubení zapažených i nezapažených rýh šířky přes 600 do 2 000 mm s urovnáním dna do předepsaného profilu a spádu v horninách tř. 1 a 2 do 100 m3-Dtto</t>
  </si>
  <si>
    <t>Vodorovné přemístění výkopku nebo sypaniny po suchu na obvyklém dopravním prostředku, bez naložení výkopku, avšak se složením bez rozhrnutí z horniny tř. 1 až 4 na vzdálenost přes 50 do 500 m-PD 201-01</t>
  </si>
  <si>
    <t>Vodorovné přemístění větví, kmenů nebo pařezů s naložením, složením a dopravou do 5000 m větví stromů listnatých, průměru kmene přes 300 do 500 mm-PD 201-01</t>
  </si>
  <si>
    <t>Vodorovné přemístění větví, kmenů nebo pařezů s naložením, složením a dopravou do 5000 m větví stromů jehličnatých, průměru kmene přes 100 do 300 mm-Dtto</t>
  </si>
  <si>
    <t>Vodorovné přemístění větví, kmenů nebo pařezů s naložením, složením a dopravou do 5000 m kmenů stromů listnatých, průměru přes 300 do 500 mm-Dtto</t>
  </si>
  <si>
    <t>Vodorovné přemístění větví, kmenů nebo pařezů s naložením, složením a dopravou do 5000 m kmenů stromů jehličnatých, průměru přes 100 do 300 mm-Dtto</t>
  </si>
  <si>
    <t>Vodorovné přemístění větví, kmenů nebo pařezů s naložením, složením a dopravou do 5000 m pařezů kmenů, průměru přes 100 do 300 mm-Dtto</t>
  </si>
  <si>
    <t>Vodorovné přemístění větví, kmenů nebo pařezů s naložením, složením a dopravou do 5000 m pařezů kmenů, průměru přes 300 do 500 mm-Dtto</t>
  </si>
  <si>
    <t>Vodorovné přemístění větví, kmenů nebo pařezů s naložením, složením a dopravou Příplatek k cenám za každých dalších i započatých 5000 m přes 5000 m větví stromů listnatých, průměru kmene přes 300 do 500 mm-Dtto</t>
  </si>
  <si>
    <t>Vodorovné přemístění větví, kmenů nebo pařezů s naložením, složením a dopravou Příplatek k cenám za každých dalších i započatých 5000 m přes 5000 m větví stromů jehličnatých, o průměru kmene přes 100 do 300 mm-Dtto</t>
  </si>
  <si>
    <t>Vodorovné přemístění větví, kmenů nebo pařezů s naložením, složením a dopravou Příplatek k cenám za každých dalších i započatých 5000 m přes 5000 m kmenů stromů listnatých, o průměru přes 300 do 500 mm-Dtto</t>
  </si>
  <si>
    <t>Vodorovné přemístění větví, kmenů nebo pařezů s naložením, složením a dopravou Příplatek k cenám za každých dalších i započatých 5000 m přes 5000 m kmenů stromů jehličnatých, průměru přes 100 do 300 mm-Dtto</t>
  </si>
  <si>
    <t>Vodorovné přemístění větví, kmenů nebo pařezů s naložením, složením a dopravou Příplatek k cenám za každých dalších i započatých 5000 m přes 5000 m pařezů kmenů, průměru přes 100 do 300 mm-Dtto</t>
  </si>
  <si>
    <t>Vodorovné přemístění větví, kmenů nebo pařezů s naložením, složením a dopravou Příplatek k cenám za každých dalších i započatých 5000 m přes 5000 m pařezů kmenů, průměru přes 300 do 500 mm-Dtto</t>
  </si>
  <si>
    <t>Vodorovné přemístění výkopku nebo sypaniny po suchu na obvyklém dopravním prostředku, bez naložení výkopku, avšak se složením bez rozhrnutí z horniny tř. 1 až 4 na vzdálenost přes 9 000 do 10 000 m-PD 201-01</t>
  </si>
  <si>
    <t>Uložení sypaniny do násypů s rozprostřením sypaniny ve vrstvách a s hrubým urovnáním zhutněných s uzavřením povrchu násypu z jakýchkoliv hornin pro jakýkoliv způsob uložení, při průměrném množství násypu do 0,75 m3 na 1 m--PD 201-01</t>
  </si>
  <si>
    <t>Vodorovné přemístění výkopku nebo sypaniny po suchu na obvyklém dopravním prostředku, bez naložení výkopku, avšak se složením bez rozhrnutí z horniny tř. 5 až 7 na vzdálenost přes 9 0000 do 10 000 m-PD 201-1</t>
  </si>
  <si>
    <t>Zásyp sypaninou z jakékoliv horniny s uložením výkopku ve vrstvách se zhutněním jam, šachet, rýh nebo kolem objektů v těchto vykopávkách-PD 201-01,201-06,201-07,201-10</t>
  </si>
  <si>
    <t>Obsypání potrubí strojně sypaninou z vhodných hornin tř. 1 až 4 nebo materiálem připraveným podél výkopu ve vzdálenosti do 3 m od jeho kraje, pro jakoukoliv hloubku výkopu a míru zhutnění bez prohození sypaniny--Dtto</t>
  </si>
  <si>
    <t>Úprava pláně vyrovnáním výškových rozdílů v hornině tř. 1 až 4 se zhutněním-PD 201-01</t>
  </si>
  <si>
    <t>Odstranění podkladů nebo krytů s přemístěním hmot na skládku na vzdálenost do 20 m nebo s naložením na dopravní prostředek v ploše jednotlivě přes 200 m2 živičných, o tl. vrstvy přes 100 do 150 mm-Dtto</t>
  </si>
  <si>
    <t>Výplň kamenivem do rýh odvodňovacích žeber nebo trativodů bez zhutnění, s úpravou povrchu výplně kamenivem drobným těženým-PD201-01</t>
  </si>
  <si>
    <t>Lože pro trativody z kameniva drobného těženého-Dtto</t>
  </si>
  <si>
    <t>Trativody bez lože z drenážních trubek plastových flexibilních D 100 mm-Dtto</t>
  </si>
  <si>
    <t>Osazování palisád betonových v řadě se zabetonováním výšky palisády přes 500 do 1000 mm-PD 201-01,201-03,201-10</t>
  </si>
  <si>
    <t>Izolační folie-PD 201-01</t>
  </si>
  <si>
    <t xml:space="preserve">Lože pod potrubí, stoky a drobné objekty v otevřeném výkopu z kameniva drobného těženého 0 až 4 mm-PD 201-03,201-09 </t>
  </si>
  <si>
    <t>Lože pod potrubí, stoky a drobné objekty v otevřeném výkopu z písku a štěrkopísku do 63 mmPD 201-03,201-9,201-12</t>
  </si>
  <si>
    <t>Podklad nebo lože pod dlažbu (přídlažbu) v ploše vodorovné nebo ve sklonu do 1:5, tloušťky od 30 do 100 mm z kameniva těženého-PD 201-01</t>
  </si>
  <si>
    <t>Podkladní a zajišťovací konstrukce z betonu železového v otevřeném výkopu desky pod potrubí, stoky a drobné objekty z betonu tř. C 20/25-PD 201-12</t>
  </si>
  <si>
    <t>Výztuž podkladních desek, bloků nebo pražců v otevřeném výkopu ze svařovaných sítí typu Kari-PD 201-12</t>
  </si>
  <si>
    <t>Podklad ze štěrkodrti ŠD s rozprostřením a zhutněním, po zhutnění tl. 150 mm,PD 201-01</t>
  </si>
  <si>
    <t>Podklad ze štěrkodrti ŠD s rozprostřením a zhutněním, po zhutnění tl. 250 mm-PD 201-01,201-03,201-06,201-07.</t>
  </si>
  <si>
    <t>Asfaltový beton vrstva podkladní ACP 16 (obalované kamenivo střednězrnné - OKS) s rozprostřením a zhutněním v pruhu šířky přes 3 m, po zhutnění tl. 50 mm-Dtto</t>
  </si>
  <si>
    <t>Postřik spojovací PS bez posypu kamenivem z asf.silničního v množství 0,3kg/m2-Dtto</t>
  </si>
  <si>
    <t>Asfaltový beton vrstva obrusná ACO 11 (ABS) s rozprostřením a se zhutněním z nemodifikovaného asfaltu v pruhu šířky přes 3 m tř. I, po zhutnění tl. 40 mm-Dtto</t>
  </si>
  <si>
    <t>Asfaltový beton vrstva ložní ACL 16 (ABH) s rozprostřením a zhutněním z nemodifikovaného asfaltu v pruhu šířky přes 3 m, po zhutnění tl. 60 mm-Dtto</t>
  </si>
  <si>
    <t>Kladení dlažby z mozaiky komunikací pro pěší s vyplněním spár, s dvojím beraněním a se smetením přebytečného materiálu na vzdálenost do 3 m jednobarevné, s ložem tl. do 40 mm z kameniva-PD 201-01,201-03,201-11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</si>
  <si>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m2-PD 201-01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</si>
  <si>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m2-PD 201-01</t>
  </si>
  <si>
    <t>dle TZ-chodník 32*16*6,5-dle PD 201-1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</si>
  <si>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300 m2-PD 201-01</t>
  </si>
  <si>
    <t>Okapový chodník z kameniva s udusáním a urovnáním povrchu z kačírku tl. 100 mm-PD 201-01</t>
  </si>
  <si>
    <t>Okapový chodník z dlaždic betonových se zalitím spár cvementovou maltou do písku,tl.dlaždic 40mm-PD 201-01</t>
  </si>
  <si>
    <t>Geotextilie separační D+M-PD 201-01</t>
  </si>
  <si>
    <t>Navrtávka do stávajících vpustí-PD 201-01</t>
  </si>
  <si>
    <t>Montáž kanalizačního potrubí z plastů z tvrdého PVC těsněných gumovým kroužkem v otevřeném výkopu ve sklonu do 20 % DN 160-201-08,201-12</t>
  </si>
  <si>
    <t>Montáž kanalizačního potrubí z plastů z tvrdého PVC těsněných gumovým kroužkem v otevřeném výkopu ve sklonu do 20 % DN 200-PD 201-08,201-12</t>
  </si>
  <si>
    <t>Montáž tvarovek na kanalizačním plastovém potrubí z polypropylenu PP hladkého plnostěnného kolen DN 150-Dtto</t>
  </si>
  <si>
    <t>Montáž tvarovek na kanalizačním plastovém potrubí z polypropylenu PP hladkého plnostěnného kolen DN 200-PD 201-08,201-12</t>
  </si>
  <si>
    <t>Montáž tvarovek na kanalizačním plastovém potrubí z polypropylenu PP hladkého plnostěnného spojek nebo redukcí DN 200-PD 201-08</t>
  </si>
  <si>
    <t>Zřízení vpusti kanalizační uliční z betonových dílců typ UV-50 normální-PD 201-08</t>
  </si>
  <si>
    <t>Osazení mříží litinových včetně rámů a košů na bahno hmotnosti jednotlivě přes 150 kg-Dtto</t>
  </si>
  <si>
    <t>Dozor geotechnika na stavbě-PD 201-01</t>
  </si>
  <si>
    <t>Montáž zábradlí ocelového přichyceného vruty do betonového podkladu-PD 201-11,201-11a</t>
  </si>
  <si>
    <t>zábradlí-Dtto</t>
  </si>
  <si>
    <t>Montáž směrového sloupku plastového s odrazkou prostým uložením bez betonového základu silničního-PD 201-13</t>
  </si>
  <si>
    <t>Montáž svislé dopravní značky základní velikosti do 1 m2 objímkami na sloupky nebo konzoly-PD 201-13</t>
  </si>
  <si>
    <t>Montáž sloupku dopravních značek délky do 3,5 m do hliníkové patky-Dtto</t>
  </si>
  <si>
    <t>Vodorovné dopravní značení stříkané barvou vodící čára bílá šířky 250 mm souvislá retroreflexní-Dtto</t>
  </si>
  <si>
    <t>Vodorovné dopravní značení stříkané barvou přechody pro chodce, šipky, symboly bílé retroreflexní-Dtto</t>
  </si>
  <si>
    <t>Vodorovné značení předformovaným termoplastem vodící pás pro slabozraké z 6 proužků-Dtto</t>
  </si>
  <si>
    <t>Předznačení pro vodorovné značení stříkané barvou nebo prováděné z nátěrových hmot liniové dělicí čáry, vodicí proužky-Dtto</t>
  </si>
  <si>
    <t>Předznačení pro vodorovné značení stříkané barvou nebo prováděné z nátěrových hmot plošné šipky, symboly, nápisy-Dtto</t>
  </si>
  <si>
    <t>Vodící umělá linie D+M-Dtto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</si>
  <si>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značky-PD 201-01,201-06,201-07</t>
  </si>
  <si>
    <t>Osazení silničního obrubníku betonového se zřízením lože, s vyplněním a zatřením spár cementovou maltou stojatého s boční opěrou z betonu prostého tř. C 20/25, do lože z betonu prostého téže značky-Dtto</t>
  </si>
  <si>
    <t>Osazení chodníkového obrubníku betonového se zřízením lože, s vyplněním a zatřením spár cementovou maltou stojatého s boční opěrou z betonu prostého tř. C 20/25, do lože z betonu prostého téže značky-Dtto</t>
  </si>
  <si>
    <t>Lože pod obrubníky, krajníky nebo obruby z dlažebních kostek z betonu prostého tř. C 20/25-Dtto</t>
  </si>
  <si>
    <t>Utěsnění dilatačních spár zálivkou za studena v cementobetonovém nebo živičném krytu včetně adhezního nátěru s těsnicím profilem pod zálivkou, pro komůrky šířky 15 mm, hloubky 25 mm-PD 201-01</t>
  </si>
  <si>
    <t>Osazení  betonového příkopového žlabu s vyplněním a zatřením spár cementovou maltou s ložem tl. 100 mm z betonu prostého tř. C 12/15 z betonových příkopových tvárnic šířky do 500 mm-PD 201-01</t>
  </si>
  <si>
    <t>Osazení odvodňovacího žlabu betonového s krycím roštem šířky přes 200 mm-PD 201-01</t>
  </si>
  <si>
    <t>Bourání základů z betonu prostého-PD 201-011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</si>
  <si>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desek-PD 201-01,201-02</t>
  </si>
  <si>
    <t>Vybourání vodovodního, plynového a pod. vedení DN do 125 mmvč.odvozu a uložení na skládku-Dtto</t>
  </si>
  <si>
    <t>Vybourání kanalizačního potrubí DN do 200 mm vč odvozu a uložení na skládku-Dtto</t>
  </si>
  <si>
    <t>Podklad ze štěrkodrti ŠD s rozprostřením a zhutněním, po zhutnění tl. 100 mm,PD 201-01</t>
  </si>
  <si>
    <t>Postřik infiltrační PI z asfaltu silničního s posypem kamenivem v množství 0,6kg/m2-Dtto</t>
  </si>
  <si>
    <t xml:space="preserve">dle TZ a vzorových řezů-vozovka živičná                                                      </t>
  </si>
  <si>
    <t xml:space="preserve">Rozebrání přístřešku rozměr 4,5*4,5,přístřešek je osazen  na ocelové sloupky v betonových patkách,střešní krytina je  ze střešních tašek s podbitím vč.odvozu na skládku PD 201-01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</si>
</sst>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0" fillId="0" borderId="0" xfId="0" applyFont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D52" sqref="D52:H5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10" t="s">
        <v>8</v>
      </c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0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8"/>
      <c r="AQ5" s="30"/>
      <c r="BE5" s="318" t="s">
        <v>17</v>
      </c>
      <c r="BS5" s="23" t="s">
        <v>9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2" t="s">
        <v>1039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8"/>
      <c r="AQ6" s="30"/>
      <c r="BE6" s="319"/>
      <c r="BS6" s="23" t="s">
        <v>9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19"/>
      <c r="BS7" s="23" t="s">
        <v>9</v>
      </c>
    </row>
    <row r="8" spans="1:74" ht="14.4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19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19"/>
      <c r="BS9" s="23" t="s">
        <v>9</v>
      </c>
    </row>
    <row r="10" spans="1:74" ht="14.4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19"/>
      <c r="BS10" s="23" t="s">
        <v>9</v>
      </c>
    </row>
    <row r="11" spans="1:74" ht="18.45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19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19"/>
      <c r="BS12" s="23" t="s">
        <v>9</v>
      </c>
    </row>
    <row r="13" spans="1:74" ht="14.4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19"/>
      <c r="BS13" s="23" t="s">
        <v>9</v>
      </c>
    </row>
    <row r="14" spans="1:74" ht="13.2">
      <c r="B14" s="27"/>
      <c r="C14" s="28"/>
      <c r="D14" s="28"/>
      <c r="E14" s="323" t="s">
        <v>1040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6" t="s">
        <v>29</v>
      </c>
      <c r="AL14" s="28"/>
      <c r="AM14" s="28"/>
      <c r="AN14" s="38"/>
      <c r="AO14" s="28"/>
      <c r="AP14" s="28"/>
      <c r="AQ14" s="30"/>
      <c r="BE14" s="319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19"/>
      <c r="BS15" s="23" t="s">
        <v>6</v>
      </c>
    </row>
    <row r="16" spans="1:74" ht="14.4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19"/>
      <c r="BS16" s="23" t="s">
        <v>6</v>
      </c>
    </row>
    <row r="17" spans="2:71" ht="18.45" customHeight="1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19"/>
      <c r="BS17" s="23" t="s">
        <v>33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19"/>
      <c r="BS18" s="23" t="s">
        <v>9</v>
      </c>
    </row>
    <row r="19" spans="2:71" ht="14.4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19"/>
      <c r="BS19" s="23" t="s">
        <v>9</v>
      </c>
    </row>
    <row r="20" spans="2:71" ht="22.5" customHeight="1">
      <c r="B20" s="27"/>
      <c r="C20" s="28"/>
      <c r="D20" s="28"/>
      <c r="E20" s="325" t="s">
        <v>5</v>
      </c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28"/>
      <c r="AP20" s="28"/>
      <c r="AQ20" s="30"/>
      <c r="BE20" s="319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19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19"/>
    </row>
    <row r="23" spans="2:71" s="1" customFormat="1" ht="25.95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6">
        <f>ROUND(AG51,2)</f>
        <v>0</v>
      </c>
      <c r="AL23" s="327"/>
      <c r="AM23" s="327"/>
      <c r="AN23" s="327"/>
      <c r="AO23" s="327"/>
      <c r="AP23" s="41"/>
      <c r="AQ23" s="44"/>
      <c r="BE23" s="319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1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8" t="s">
        <v>36</v>
      </c>
      <c r="M25" s="328"/>
      <c r="N25" s="328"/>
      <c r="O25" s="328"/>
      <c r="P25" s="41"/>
      <c r="Q25" s="41"/>
      <c r="R25" s="41"/>
      <c r="S25" s="41"/>
      <c r="T25" s="41"/>
      <c r="U25" s="41"/>
      <c r="V25" s="41"/>
      <c r="W25" s="328" t="s">
        <v>37</v>
      </c>
      <c r="X25" s="328"/>
      <c r="Y25" s="328"/>
      <c r="Z25" s="328"/>
      <c r="AA25" s="328"/>
      <c r="AB25" s="328"/>
      <c r="AC25" s="328"/>
      <c r="AD25" s="328"/>
      <c r="AE25" s="328"/>
      <c r="AF25" s="41"/>
      <c r="AG25" s="41"/>
      <c r="AH25" s="41"/>
      <c r="AI25" s="41"/>
      <c r="AJ25" s="41"/>
      <c r="AK25" s="328" t="s">
        <v>38</v>
      </c>
      <c r="AL25" s="328"/>
      <c r="AM25" s="328"/>
      <c r="AN25" s="328"/>
      <c r="AO25" s="328"/>
      <c r="AP25" s="41"/>
      <c r="AQ25" s="44"/>
      <c r="BE25" s="319"/>
    </row>
    <row r="26" spans="2:71" s="2" customFormat="1" ht="14.4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09">
        <v>0.21</v>
      </c>
      <c r="M26" s="308"/>
      <c r="N26" s="308"/>
      <c r="O26" s="308"/>
      <c r="P26" s="47"/>
      <c r="Q26" s="47"/>
      <c r="R26" s="47"/>
      <c r="S26" s="47"/>
      <c r="T26" s="47"/>
      <c r="U26" s="47"/>
      <c r="V26" s="47"/>
      <c r="W26" s="307">
        <f>ROUND(AZ51,2)</f>
        <v>0</v>
      </c>
      <c r="X26" s="308"/>
      <c r="Y26" s="308"/>
      <c r="Z26" s="308"/>
      <c r="AA26" s="308"/>
      <c r="AB26" s="308"/>
      <c r="AC26" s="308"/>
      <c r="AD26" s="308"/>
      <c r="AE26" s="308"/>
      <c r="AF26" s="47"/>
      <c r="AG26" s="47"/>
      <c r="AH26" s="47"/>
      <c r="AI26" s="47"/>
      <c r="AJ26" s="47"/>
      <c r="AK26" s="307">
        <f>ROUND(AV51,2)</f>
        <v>0</v>
      </c>
      <c r="AL26" s="308"/>
      <c r="AM26" s="308"/>
      <c r="AN26" s="308"/>
      <c r="AO26" s="308"/>
      <c r="AP26" s="47"/>
      <c r="AQ26" s="49"/>
      <c r="BE26" s="319"/>
    </row>
    <row r="27" spans="2:71" s="2" customFormat="1" ht="14.4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09">
        <v>0.15</v>
      </c>
      <c r="M27" s="308"/>
      <c r="N27" s="308"/>
      <c r="O27" s="308"/>
      <c r="P27" s="47"/>
      <c r="Q27" s="47"/>
      <c r="R27" s="47"/>
      <c r="S27" s="47"/>
      <c r="T27" s="47"/>
      <c r="U27" s="47"/>
      <c r="V27" s="47"/>
      <c r="W27" s="307">
        <f>ROUND(BA51,2)</f>
        <v>0</v>
      </c>
      <c r="X27" s="308"/>
      <c r="Y27" s="308"/>
      <c r="Z27" s="308"/>
      <c r="AA27" s="308"/>
      <c r="AB27" s="308"/>
      <c r="AC27" s="308"/>
      <c r="AD27" s="308"/>
      <c r="AE27" s="308"/>
      <c r="AF27" s="47"/>
      <c r="AG27" s="47"/>
      <c r="AH27" s="47"/>
      <c r="AI27" s="47"/>
      <c r="AJ27" s="47"/>
      <c r="AK27" s="307">
        <f>ROUND(AW51,2)</f>
        <v>0</v>
      </c>
      <c r="AL27" s="308"/>
      <c r="AM27" s="308"/>
      <c r="AN27" s="308"/>
      <c r="AO27" s="308"/>
      <c r="AP27" s="47"/>
      <c r="AQ27" s="49"/>
      <c r="BE27" s="319"/>
    </row>
    <row r="28" spans="2:71" s="2" customFormat="1" ht="14.4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09">
        <v>0.21</v>
      </c>
      <c r="M28" s="308"/>
      <c r="N28" s="308"/>
      <c r="O28" s="308"/>
      <c r="P28" s="47"/>
      <c r="Q28" s="47"/>
      <c r="R28" s="47"/>
      <c r="S28" s="47"/>
      <c r="T28" s="47"/>
      <c r="U28" s="47"/>
      <c r="V28" s="47"/>
      <c r="W28" s="307">
        <f>ROUND(BB51,2)</f>
        <v>0</v>
      </c>
      <c r="X28" s="308"/>
      <c r="Y28" s="308"/>
      <c r="Z28" s="308"/>
      <c r="AA28" s="308"/>
      <c r="AB28" s="308"/>
      <c r="AC28" s="308"/>
      <c r="AD28" s="308"/>
      <c r="AE28" s="308"/>
      <c r="AF28" s="47"/>
      <c r="AG28" s="47"/>
      <c r="AH28" s="47"/>
      <c r="AI28" s="47"/>
      <c r="AJ28" s="47"/>
      <c r="AK28" s="307">
        <v>0</v>
      </c>
      <c r="AL28" s="308"/>
      <c r="AM28" s="308"/>
      <c r="AN28" s="308"/>
      <c r="AO28" s="308"/>
      <c r="AP28" s="47"/>
      <c r="AQ28" s="49"/>
      <c r="BE28" s="319"/>
    </row>
    <row r="29" spans="2:71" s="2" customFormat="1" ht="14.4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09">
        <v>0.15</v>
      </c>
      <c r="M29" s="308"/>
      <c r="N29" s="308"/>
      <c r="O29" s="308"/>
      <c r="P29" s="47"/>
      <c r="Q29" s="47"/>
      <c r="R29" s="47"/>
      <c r="S29" s="47"/>
      <c r="T29" s="47"/>
      <c r="U29" s="47"/>
      <c r="V29" s="47"/>
      <c r="W29" s="307">
        <f>ROUND(BC51,2)</f>
        <v>0</v>
      </c>
      <c r="X29" s="308"/>
      <c r="Y29" s="308"/>
      <c r="Z29" s="308"/>
      <c r="AA29" s="308"/>
      <c r="AB29" s="308"/>
      <c r="AC29" s="308"/>
      <c r="AD29" s="308"/>
      <c r="AE29" s="308"/>
      <c r="AF29" s="47"/>
      <c r="AG29" s="47"/>
      <c r="AH29" s="47"/>
      <c r="AI29" s="47"/>
      <c r="AJ29" s="47"/>
      <c r="AK29" s="307">
        <v>0</v>
      </c>
      <c r="AL29" s="308"/>
      <c r="AM29" s="308"/>
      <c r="AN29" s="308"/>
      <c r="AO29" s="308"/>
      <c r="AP29" s="47"/>
      <c r="AQ29" s="49"/>
      <c r="BE29" s="319"/>
    </row>
    <row r="30" spans="2:71" s="2" customFormat="1" ht="14.4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09">
        <v>0</v>
      </c>
      <c r="M30" s="308"/>
      <c r="N30" s="308"/>
      <c r="O30" s="308"/>
      <c r="P30" s="47"/>
      <c r="Q30" s="47"/>
      <c r="R30" s="47"/>
      <c r="S30" s="47"/>
      <c r="T30" s="47"/>
      <c r="U30" s="47"/>
      <c r="V30" s="47"/>
      <c r="W30" s="307">
        <f>ROUND(BD51,2)</f>
        <v>0</v>
      </c>
      <c r="X30" s="308"/>
      <c r="Y30" s="308"/>
      <c r="Z30" s="308"/>
      <c r="AA30" s="308"/>
      <c r="AB30" s="308"/>
      <c r="AC30" s="308"/>
      <c r="AD30" s="308"/>
      <c r="AE30" s="308"/>
      <c r="AF30" s="47"/>
      <c r="AG30" s="47"/>
      <c r="AH30" s="47"/>
      <c r="AI30" s="47"/>
      <c r="AJ30" s="47"/>
      <c r="AK30" s="307">
        <v>0</v>
      </c>
      <c r="AL30" s="308"/>
      <c r="AM30" s="308"/>
      <c r="AN30" s="308"/>
      <c r="AO30" s="308"/>
      <c r="AP30" s="47"/>
      <c r="AQ30" s="49"/>
      <c r="BE30" s="319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19"/>
    </row>
    <row r="32" spans="2:71" s="1" customFormat="1" ht="25.95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3" t="s">
        <v>47</v>
      </c>
      <c r="Y32" s="341"/>
      <c r="Z32" s="341"/>
      <c r="AA32" s="341"/>
      <c r="AB32" s="341"/>
      <c r="AC32" s="52"/>
      <c r="AD32" s="52"/>
      <c r="AE32" s="52"/>
      <c r="AF32" s="52"/>
      <c r="AG32" s="52"/>
      <c r="AH32" s="52"/>
      <c r="AI32" s="52"/>
      <c r="AJ32" s="52"/>
      <c r="AK32" s="340">
        <f>SUM(AK23:AK30)</f>
        <v>0</v>
      </c>
      <c r="AL32" s="341"/>
      <c r="AM32" s="341"/>
      <c r="AN32" s="341"/>
      <c r="AO32" s="342"/>
      <c r="AP32" s="50"/>
      <c r="AQ32" s="54"/>
      <c r="BE32" s="319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48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>
        <f>K5</f>
        <v>0</v>
      </c>
      <c r="AR41" s="61"/>
    </row>
    <row r="42" spans="2:56" s="4" customFormat="1" ht="36.9" customHeight="1">
      <c r="B42" s="63"/>
      <c r="C42" s="64" t="s">
        <v>18</v>
      </c>
      <c r="L42" s="332" t="str">
        <f>K6</f>
        <v>Stavební úpravy krytého bazénu v Karviné                                                                                               SO 201 Komunikace a zpevněné plochy</v>
      </c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3"/>
      <c r="AI42" s="333"/>
      <c r="AJ42" s="333"/>
      <c r="AK42" s="333"/>
      <c r="AL42" s="333"/>
      <c r="AM42" s="333"/>
      <c r="AN42" s="333"/>
      <c r="AO42" s="333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4" t="str">
        <f>IF(AN8= "","",AN8)</f>
        <v>2. 1. 2019</v>
      </c>
      <c r="AN44" s="334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26</v>
      </c>
      <c r="L46" s="3" t="str">
        <f>IF(E11= "","",E11)</f>
        <v>STaRS Karviná,a.s.Karola Sliwky 783/2a</v>
      </c>
      <c r="AI46" s="62" t="s">
        <v>31</v>
      </c>
      <c r="AM46" s="335" t="str">
        <f>IF(E17="","",E17)</f>
        <v>ADEA projekt s.r.o.Kafkova 1133/10</v>
      </c>
      <c r="AN46" s="335"/>
      <c r="AO46" s="335"/>
      <c r="AP46" s="335"/>
      <c r="AR46" s="40"/>
      <c r="AS46" s="314" t="s">
        <v>49</v>
      </c>
      <c r="AT46" s="315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30</v>
      </c>
      <c r="L47" s="3" t="str">
        <f>IF(E14= "Vyplň údaj","",E14)</f>
        <v>Ing.Marek Heřmanský</v>
      </c>
      <c r="AR47" s="40"/>
      <c r="AS47" s="316"/>
      <c r="AT47" s="317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16"/>
      <c r="AT48" s="317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>
      <c r="B49" s="40"/>
      <c r="C49" s="336" t="s">
        <v>50</v>
      </c>
      <c r="D49" s="337"/>
      <c r="E49" s="337"/>
      <c r="F49" s="337"/>
      <c r="G49" s="337"/>
      <c r="H49" s="70"/>
      <c r="I49" s="338" t="s">
        <v>51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52</v>
      </c>
      <c r="AH49" s="337"/>
      <c r="AI49" s="337"/>
      <c r="AJ49" s="337"/>
      <c r="AK49" s="337"/>
      <c r="AL49" s="337"/>
      <c r="AM49" s="337"/>
      <c r="AN49" s="338" t="s">
        <v>53</v>
      </c>
      <c r="AO49" s="337"/>
      <c r="AP49" s="337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0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68</v>
      </c>
      <c r="BT51" s="64" t="s">
        <v>69</v>
      </c>
      <c r="BV51" s="64" t="s">
        <v>70</v>
      </c>
      <c r="BW51" s="64" t="s">
        <v>7</v>
      </c>
      <c r="BX51" s="64" t="s">
        <v>71</v>
      </c>
      <c r="CL51" s="64" t="s">
        <v>5</v>
      </c>
    </row>
    <row r="52" spans="1:90" s="5" customFormat="1" ht="37.5" customHeight="1">
      <c r="A52" s="83" t="s">
        <v>72</v>
      </c>
      <c r="B52" s="84"/>
      <c r="C52" s="85"/>
      <c r="D52" s="329"/>
      <c r="E52" s="329"/>
      <c r="F52" s="329"/>
      <c r="G52" s="329"/>
      <c r="H52" s="329"/>
      <c r="I52" s="86"/>
      <c r="J52" s="329" t="s">
        <v>19</v>
      </c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12">
        <f>'2019-0294B - Stavební úpr...'!J25</f>
        <v>0</v>
      </c>
      <c r="AH52" s="313"/>
      <c r="AI52" s="313"/>
      <c r="AJ52" s="313"/>
      <c r="AK52" s="313"/>
      <c r="AL52" s="313"/>
      <c r="AM52" s="313"/>
      <c r="AN52" s="312">
        <f>SUM(AG52,AT52)</f>
        <v>0</v>
      </c>
      <c r="AO52" s="313"/>
      <c r="AP52" s="313"/>
      <c r="AQ52" s="87" t="s">
        <v>73</v>
      </c>
      <c r="AR52" s="84"/>
      <c r="AS52" s="88">
        <v>0</v>
      </c>
      <c r="AT52" s="89">
        <f>ROUND(SUM(AV52:AW52),2)</f>
        <v>0</v>
      </c>
      <c r="AU52" s="90">
        <f>'2019-0294B - Stavební úpr...'!P82</f>
        <v>0</v>
      </c>
      <c r="AV52" s="89">
        <f>'2019-0294B - Stavební úpr...'!J28</f>
        <v>0</v>
      </c>
      <c r="AW52" s="89">
        <f>'2019-0294B - Stavební úpr...'!J29</f>
        <v>0</v>
      </c>
      <c r="AX52" s="89">
        <f>'2019-0294B - Stavební úpr...'!J30</f>
        <v>0</v>
      </c>
      <c r="AY52" s="89">
        <f>'2019-0294B - Stavební úpr...'!J31</f>
        <v>0</v>
      </c>
      <c r="AZ52" s="89">
        <f>'2019-0294B - Stavební úpr...'!F28</f>
        <v>0</v>
      </c>
      <c r="BA52" s="89">
        <f>'2019-0294B - Stavební úpr...'!F29</f>
        <v>0</v>
      </c>
      <c r="BB52" s="89">
        <f>'2019-0294B - Stavební úpr...'!F30</f>
        <v>0</v>
      </c>
      <c r="BC52" s="89">
        <f>'2019-0294B - Stavební úpr...'!F31</f>
        <v>0</v>
      </c>
      <c r="BD52" s="91">
        <f>'2019-0294B - Stavební úpr...'!F32</f>
        <v>0</v>
      </c>
      <c r="BT52" s="92" t="s">
        <v>74</v>
      </c>
      <c r="BU52" s="92" t="s">
        <v>75</v>
      </c>
      <c r="BV52" s="92" t="s">
        <v>70</v>
      </c>
      <c r="BW52" s="92" t="s">
        <v>7</v>
      </c>
      <c r="BX52" s="92" t="s">
        <v>71</v>
      </c>
      <c r="CL52" s="92" t="s">
        <v>5</v>
      </c>
    </row>
    <row r="53" spans="1:90" s="1" customFormat="1" ht="30" customHeight="1">
      <c r="B53" s="40"/>
      <c r="AR53" s="40"/>
    </row>
    <row r="54" spans="1:90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C49:G49"/>
    <mergeCell ref="I49:AF49"/>
    <mergeCell ref="AG49:AM49"/>
    <mergeCell ref="AN49:AP49"/>
    <mergeCell ref="AK32:AO32"/>
    <mergeCell ref="X32:AB32"/>
    <mergeCell ref="J52:AF52"/>
    <mergeCell ref="AG51:AM51"/>
    <mergeCell ref="AN51:AP51"/>
    <mergeCell ref="L42:AO42"/>
    <mergeCell ref="AM44:AN44"/>
    <mergeCell ref="AM46:AP46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</mergeCells>
  <hyperlinks>
    <hyperlink ref="K1:S1" location="C2" display="1) Rekapitulace stavby"/>
    <hyperlink ref="W1:AI1" location="C51" display="2) Rekapitulace objektů stavby a soupisů prací"/>
    <hyperlink ref="A52" location="'2019-0294B - Stavební úp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84"/>
  <sheetViews>
    <sheetView showGridLines="0" workbookViewId="0">
      <pane ySplit="1" topLeftCell="A2" activePane="bottomLeft" state="frozen"/>
      <selection pane="bottomLeft" activeCell="F562" sqref="F56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3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4"/>
      <c r="C1" s="94"/>
      <c r="D1" s="95" t="s">
        <v>1</v>
      </c>
      <c r="E1" s="94"/>
      <c r="F1" s="96" t="s">
        <v>76</v>
      </c>
      <c r="G1" s="345" t="s">
        <v>77</v>
      </c>
      <c r="H1" s="345"/>
      <c r="I1" s="97"/>
      <c r="J1" s="96" t="s">
        <v>78</v>
      </c>
      <c r="K1" s="95" t="s">
        <v>79</v>
      </c>
      <c r="L1" s="96" t="s">
        <v>80</v>
      </c>
      <c r="M1" s="96"/>
      <c r="N1" s="96"/>
      <c r="O1" s="96"/>
      <c r="P1" s="96"/>
      <c r="Q1" s="96"/>
      <c r="R1" s="96"/>
      <c r="S1" s="96"/>
      <c r="T1" s="9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10" t="s">
        <v>8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23" t="s">
        <v>7</v>
      </c>
    </row>
    <row r="3" spans="1:70" ht="6.9" customHeight="1">
      <c r="B3" s="24"/>
      <c r="C3" s="25"/>
      <c r="D3" s="25"/>
      <c r="E3" s="25"/>
      <c r="F3" s="25"/>
      <c r="G3" s="25"/>
      <c r="H3" s="25"/>
      <c r="I3" s="98"/>
      <c r="J3" s="25"/>
      <c r="K3" s="26"/>
      <c r="AT3" s="23" t="s">
        <v>81</v>
      </c>
    </row>
    <row r="4" spans="1:70" ht="36.9" customHeight="1">
      <c r="B4" s="27"/>
      <c r="C4" s="28"/>
      <c r="D4" s="29" t="s">
        <v>82</v>
      </c>
      <c r="E4" s="28"/>
      <c r="F4" s="28"/>
      <c r="G4" s="28"/>
      <c r="H4" s="28"/>
      <c r="I4" s="99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99"/>
      <c r="J5" s="28"/>
      <c r="K5" s="30"/>
    </row>
    <row r="6" spans="1:70" s="1" customFormat="1" ht="13.2">
      <c r="B6" s="40"/>
      <c r="C6" s="41"/>
      <c r="D6" s="36" t="s">
        <v>18</v>
      </c>
      <c r="E6" s="41"/>
      <c r="F6" s="41"/>
      <c r="G6" s="41"/>
      <c r="H6" s="41"/>
      <c r="I6" s="100"/>
      <c r="J6" s="41"/>
      <c r="K6" s="44"/>
    </row>
    <row r="7" spans="1:70" s="1" customFormat="1" ht="36.9" customHeight="1">
      <c r="B7" s="40"/>
      <c r="C7" s="41"/>
      <c r="D7" s="41"/>
      <c r="E7" s="346" t="s">
        <v>1041</v>
      </c>
      <c r="F7" s="347"/>
      <c r="G7" s="347"/>
      <c r="H7" s="347"/>
      <c r="I7" s="100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00"/>
      <c r="J8" s="41"/>
      <c r="K8" s="44"/>
    </row>
    <row r="9" spans="1:70" s="1" customFormat="1" ht="14.4" customHeight="1">
      <c r="B9" s="40"/>
      <c r="C9" s="41"/>
      <c r="D9" s="36" t="s">
        <v>20</v>
      </c>
      <c r="E9" s="41">
        <v>822277</v>
      </c>
      <c r="F9" s="34" t="s">
        <v>5</v>
      </c>
      <c r="G9" s="41"/>
      <c r="H9" s="41"/>
      <c r="I9" s="101" t="s">
        <v>21</v>
      </c>
      <c r="J9" s="34" t="s">
        <v>5</v>
      </c>
      <c r="K9" s="44"/>
    </row>
    <row r="10" spans="1:70" s="1" customFormat="1" ht="14.4" customHeight="1">
      <c r="B10" s="40"/>
      <c r="C10" s="41"/>
      <c r="D10" s="36" t="s">
        <v>22</v>
      </c>
      <c r="E10" s="41"/>
      <c r="F10" s="34" t="s">
        <v>23</v>
      </c>
      <c r="G10" s="41"/>
      <c r="H10" s="41"/>
      <c r="I10" s="101" t="s">
        <v>24</v>
      </c>
      <c r="J10" s="102" t="str">
        <f>'Rekapitulace stavby'!AN8</f>
        <v>2. 1. 2019</v>
      </c>
      <c r="K10" s="44"/>
    </row>
    <row r="11" spans="1:70" s="1" customFormat="1" ht="10.8" customHeight="1">
      <c r="B11" s="40"/>
      <c r="C11" s="41"/>
      <c r="D11" s="41"/>
      <c r="E11" s="41"/>
      <c r="F11" s="41"/>
      <c r="G11" s="41"/>
      <c r="H11" s="41"/>
      <c r="I11" s="100"/>
      <c r="J11" s="41"/>
      <c r="K11" s="44"/>
    </row>
    <row r="12" spans="1:70" s="1" customFormat="1" ht="14.4" customHeight="1">
      <c r="B12" s="40"/>
      <c r="C12" s="41"/>
      <c r="D12" s="36" t="s">
        <v>26</v>
      </c>
      <c r="E12" s="41"/>
      <c r="F12" s="41"/>
      <c r="G12" s="41"/>
      <c r="H12" s="41"/>
      <c r="I12" s="101" t="s">
        <v>27</v>
      </c>
      <c r="J12" s="34" t="s">
        <v>5</v>
      </c>
      <c r="K12" s="44"/>
    </row>
    <row r="13" spans="1:70" s="1" customFormat="1" ht="18" customHeight="1">
      <c r="B13" s="40"/>
      <c r="C13" s="41"/>
      <c r="D13" s="41"/>
      <c r="E13" s="34" t="s">
        <v>28</v>
      </c>
      <c r="F13" s="41"/>
      <c r="G13" s="41"/>
      <c r="H13" s="41"/>
      <c r="I13" s="101" t="s">
        <v>29</v>
      </c>
      <c r="J13" s="34" t="s">
        <v>5</v>
      </c>
      <c r="K13" s="44"/>
    </row>
    <row r="14" spans="1:70" s="1" customFormat="1" ht="6.9" customHeight="1">
      <c r="B14" s="40"/>
      <c r="C14" s="41"/>
      <c r="D14" s="41"/>
      <c r="E14" s="41"/>
      <c r="F14" s="41"/>
      <c r="G14" s="41"/>
      <c r="H14" s="41"/>
      <c r="I14" s="100"/>
      <c r="J14" s="41"/>
      <c r="K14" s="44"/>
    </row>
    <row r="15" spans="1:70" s="1" customFormat="1" ht="14.4" customHeight="1">
      <c r="B15" s="40"/>
      <c r="C15" s="41"/>
      <c r="D15" s="36" t="s">
        <v>30</v>
      </c>
      <c r="E15" s="41"/>
      <c r="F15" s="41"/>
      <c r="G15" s="41"/>
      <c r="H15" s="41"/>
      <c r="I15" s="101" t="s">
        <v>27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>Ing.Marek Heřmanský</v>
      </c>
      <c r="F16" s="41"/>
      <c r="G16" s="41"/>
      <c r="H16" s="41"/>
      <c r="I16" s="101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" customHeight="1">
      <c r="B17" s="40"/>
      <c r="C17" s="41"/>
      <c r="D17" s="41"/>
      <c r="E17" s="41"/>
      <c r="F17" s="41"/>
      <c r="G17" s="41"/>
      <c r="H17" s="41"/>
      <c r="I17" s="100"/>
      <c r="J17" s="41"/>
      <c r="K17" s="44"/>
    </row>
    <row r="18" spans="2:11" s="1" customFormat="1" ht="14.4" customHeight="1">
      <c r="B18" s="40"/>
      <c r="C18" s="41"/>
      <c r="D18" s="36" t="s">
        <v>31</v>
      </c>
      <c r="E18" s="41"/>
      <c r="F18" s="41"/>
      <c r="G18" s="41"/>
      <c r="H18" s="41"/>
      <c r="I18" s="101" t="s">
        <v>27</v>
      </c>
      <c r="J18" s="34" t="s">
        <v>5</v>
      </c>
      <c r="K18" s="44"/>
    </row>
    <row r="19" spans="2:11" s="1" customFormat="1" ht="18" customHeight="1">
      <c r="B19" s="40"/>
      <c r="C19" s="41"/>
      <c r="D19" s="41"/>
      <c r="E19" s="34" t="s">
        <v>32</v>
      </c>
      <c r="F19" s="41"/>
      <c r="G19" s="41"/>
      <c r="H19" s="41"/>
      <c r="I19" s="101" t="s">
        <v>29</v>
      </c>
      <c r="J19" s="34" t="s">
        <v>5</v>
      </c>
      <c r="K19" s="44"/>
    </row>
    <row r="20" spans="2:11" s="1" customFormat="1" ht="6.9" customHeight="1">
      <c r="B20" s="40"/>
      <c r="C20" s="41"/>
      <c r="D20" s="41"/>
      <c r="E20" s="41"/>
      <c r="F20" s="41"/>
      <c r="G20" s="41"/>
      <c r="H20" s="41"/>
      <c r="I20" s="100"/>
      <c r="J20" s="41"/>
      <c r="K20" s="44"/>
    </row>
    <row r="21" spans="2:11" s="1" customFormat="1" ht="14.4" customHeight="1">
      <c r="B21" s="40"/>
      <c r="C21" s="41"/>
      <c r="D21" s="36" t="s">
        <v>34</v>
      </c>
      <c r="E21" s="41"/>
      <c r="F21" s="41"/>
      <c r="G21" s="41"/>
      <c r="H21" s="41"/>
      <c r="I21" s="100"/>
      <c r="J21" s="41"/>
      <c r="K21" s="44"/>
    </row>
    <row r="22" spans="2:11" s="6" customFormat="1" ht="22.5" customHeight="1">
      <c r="B22" s="103"/>
      <c r="C22" s="104"/>
      <c r="D22" s="104"/>
      <c r="E22" s="325" t="s">
        <v>5</v>
      </c>
      <c r="F22" s="325"/>
      <c r="G22" s="325"/>
      <c r="H22" s="325"/>
      <c r="I22" s="105"/>
      <c r="J22" s="104"/>
      <c r="K22" s="106"/>
    </row>
    <row r="23" spans="2:11" s="1" customFormat="1" ht="6.9" customHeight="1">
      <c r="B23" s="40"/>
      <c r="C23" s="41"/>
      <c r="D23" s="41"/>
      <c r="E23" s="41"/>
      <c r="F23" s="41"/>
      <c r="G23" s="41"/>
      <c r="H23" s="41"/>
      <c r="I23" s="100"/>
      <c r="J23" s="41"/>
      <c r="K23" s="44"/>
    </row>
    <row r="24" spans="2:11" s="1" customFormat="1" ht="6.9" customHeight="1">
      <c r="B24" s="40"/>
      <c r="C24" s="41"/>
      <c r="D24" s="67"/>
      <c r="E24" s="67"/>
      <c r="F24" s="67"/>
      <c r="G24" s="67"/>
      <c r="H24" s="67"/>
      <c r="I24" s="107"/>
      <c r="J24" s="67"/>
      <c r="K24" s="108"/>
    </row>
    <row r="25" spans="2:11" s="1" customFormat="1" ht="25.35" customHeight="1">
      <c r="B25" s="40"/>
      <c r="C25" s="41"/>
      <c r="D25" s="109" t="s">
        <v>35</v>
      </c>
      <c r="E25" s="41"/>
      <c r="F25" s="41"/>
      <c r="G25" s="41"/>
      <c r="H25" s="41"/>
      <c r="I25" s="100"/>
      <c r="J25" s="110">
        <f>ROUND(J82,2)</f>
        <v>0</v>
      </c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07"/>
      <c r="J26" s="67"/>
      <c r="K26" s="108"/>
    </row>
    <row r="27" spans="2:11" s="1" customFormat="1" ht="14.4" customHeight="1">
      <c r="B27" s="40"/>
      <c r="C27" s="41"/>
      <c r="D27" s="41"/>
      <c r="E27" s="41"/>
      <c r="F27" s="45" t="s">
        <v>37</v>
      </c>
      <c r="G27" s="41"/>
      <c r="H27" s="41"/>
      <c r="I27" s="111" t="s">
        <v>36</v>
      </c>
      <c r="J27" s="45" t="s">
        <v>38</v>
      </c>
      <c r="K27" s="44"/>
    </row>
    <row r="28" spans="2:11" s="1" customFormat="1" ht="14.4" customHeight="1">
      <c r="B28" s="40"/>
      <c r="C28" s="41"/>
      <c r="D28" s="48" t="s">
        <v>39</v>
      </c>
      <c r="E28" s="48" t="s">
        <v>40</v>
      </c>
      <c r="F28" s="112">
        <f>ROUND(SUM(BE82:BE583), 2)</f>
        <v>0</v>
      </c>
      <c r="G28" s="41"/>
      <c r="H28" s="41"/>
      <c r="I28" s="113">
        <v>0.21</v>
      </c>
      <c r="J28" s="112">
        <f>ROUND(ROUND((SUM(BE82:BE583)), 2)*I28, 2)</f>
        <v>0</v>
      </c>
      <c r="K28" s="44"/>
    </row>
    <row r="29" spans="2:11" s="1" customFormat="1" ht="14.4" customHeight="1">
      <c r="B29" s="40"/>
      <c r="C29" s="41"/>
      <c r="D29" s="41"/>
      <c r="E29" s="48" t="s">
        <v>41</v>
      </c>
      <c r="F29" s="112">
        <f>ROUND(SUM(BF82:BF583), 2)</f>
        <v>0</v>
      </c>
      <c r="G29" s="41"/>
      <c r="H29" s="41"/>
      <c r="I29" s="113">
        <v>0.15</v>
      </c>
      <c r="J29" s="112">
        <f>ROUND(ROUND((SUM(BF82:BF583)), 2)*I29, 2)</f>
        <v>0</v>
      </c>
      <c r="K29" s="44"/>
    </row>
    <row r="30" spans="2:11" s="1" customFormat="1" ht="14.4" hidden="1" customHeight="1">
      <c r="B30" s="40"/>
      <c r="C30" s="41"/>
      <c r="D30" s="41"/>
      <c r="E30" s="48" t="s">
        <v>42</v>
      </c>
      <c r="F30" s="112">
        <f>ROUND(SUM(BG82:BG583), 2)</f>
        <v>0</v>
      </c>
      <c r="G30" s="41"/>
      <c r="H30" s="41"/>
      <c r="I30" s="113">
        <v>0.21</v>
      </c>
      <c r="J30" s="112">
        <v>0</v>
      </c>
      <c r="K30" s="44"/>
    </row>
    <row r="31" spans="2:11" s="1" customFormat="1" ht="14.4" hidden="1" customHeight="1">
      <c r="B31" s="40"/>
      <c r="C31" s="41"/>
      <c r="D31" s="41"/>
      <c r="E31" s="48" t="s">
        <v>43</v>
      </c>
      <c r="F31" s="112">
        <f>ROUND(SUM(BH82:BH583), 2)</f>
        <v>0</v>
      </c>
      <c r="G31" s="41"/>
      <c r="H31" s="41"/>
      <c r="I31" s="113">
        <v>0.15</v>
      </c>
      <c r="J31" s="112"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2">
        <f>ROUND(SUM(BI82:BI583), 2)</f>
        <v>0</v>
      </c>
      <c r="G32" s="41"/>
      <c r="H32" s="41"/>
      <c r="I32" s="113">
        <v>0</v>
      </c>
      <c r="J32" s="112">
        <v>0</v>
      </c>
      <c r="K32" s="44"/>
    </row>
    <row r="33" spans="2:11" s="1" customFormat="1" ht="6.9" customHeight="1">
      <c r="B33" s="40"/>
      <c r="C33" s="41"/>
      <c r="D33" s="41"/>
      <c r="E33" s="41"/>
      <c r="F33" s="41"/>
      <c r="G33" s="41"/>
      <c r="H33" s="41"/>
      <c r="I33" s="100"/>
      <c r="J33" s="41"/>
      <c r="K33" s="44"/>
    </row>
    <row r="34" spans="2:11" s="1" customFormat="1" ht="25.35" customHeight="1">
      <c r="B34" s="40"/>
      <c r="C34" s="114"/>
      <c r="D34" s="115" t="s">
        <v>45</v>
      </c>
      <c r="E34" s="70"/>
      <c r="F34" s="70"/>
      <c r="G34" s="116" t="s">
        <v>46</v>
      </c>
      <c r="H34" s="117" t="s">
        <v>47</v>
      </c>
      <c r="I34" s="118"/>
      <c r="J34" s="119">
        <f>SUM(J25:J32)</f>
        <v>0</v>
      </c>
      <c r="K34" s="120"/>
    </row>
    <row r="35" spans="2:11" s="1" customFormat="1" ht="14.4" customHeight="1">
      <c r="B35" s="55"/>
      <c r="C35" s="56"/>
      <c r="D35" s="56"/>
      <c r="E35" s="56"/>
      <c r="F35" s="56"/>
      <c r="G35" s="56"/>
      <c r="H35" s="56"/>
      <c r="I35" s="121"/>
      <c r="J35" s="56"/>
      <c r="K35" s="57"/>
    </row>
    <row r="39" spans="2:11" s="1" customFormat="1" ht="6.9" customHeight="1">
      <c r="B39" s="58"/>
      <c r="C39" s="59"/>
      <c r="D39" s="59"/>
      <c r="E39" s="59"/>
      <c r="F39" s="59"/>
      <c r="G39" s="59"/>
      <c r="H39" s="59"/>
      <c r="I39" s="122"/>
      <c r="J39" s="59"/>
      <c r="K39" s="123"/>
    </row>
    <row r="40" spans="2:11" s="1" customFormat="1" ht="36.9" customHeight="1">
      <c r="B40" s="40"/>
      <c r="C40" s="29" t="s">
        <v>83</v>
      </c>
      <c r="D40" s="41"/>
      <c r="E40" s="41"/>
      <c r="F40" s="41"/>
      <c r="G40" s="41"/>
      <c r="H40" s="41"/>
      <c r="I40" s="100"/>
      <c r="J40" s="41"/>
      <c r="K40" s="44"/>
    </row>
    <row r="41" spans="2:11" s="1" customFormat="1" ht="6.9" customHeight="1">
      <c r="B41" s="40"/>
      <c r="C41" s="41"/>
      <c r="D41" s="41"/>
      <c r="E41" s="41"/>
      <c r="F41" s="41"/>
      <c r="G41" s="41"/>
      <c r="H41" s="41"/>
      <c r="I41" s="100"/>
      <c r="J41" s="41"/>
      <c r="K41" s="44"/>
    </row>
    <row r="42" spans="2:11" s="1" customFormat="1" ht="14.4" customHeight="1">
      <c r="B42" s="40"/>
      <c r="C42" s="36" t="s">
        <v>18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31.8" customHeight="1">
      <c r="B43" s="40"/>
      <c r="C43" s="41"/>
      <c r="D43" s="41"/>
      <c r="E43" s="346" t="str">
        <f>E7</f>
        <v>Stavební úpravy krytého bazénu v Karviné                                                                SO 201 Komunikace a zpevněné plochy</v>
      </c>
      <c r="F43" s="347"/>
      <c r="G43" s="347"/>
      <c r="H43" s="347"/>
      <c r="I43" s="100"/>
      <c r="J43" s="41"/>
      <c r="K43" s="44"/>
    </row>
    <row r="44" spans="2:11" s="1" customFormat="1" ht="6.9" customHeight="1">
      <c r="B44" s="40"/>
      <c r="C44" s="41"/>
      <c r="D44" s="41"/>
      <c r="E44" s="41"/>
      <c r="F44" s="41"/>
      <c r="G44" s="41"/>
      <c r="H44" s="41"/>
      <c r="I44" s="100"/>
      <c r="J44" s="41"/>
      <c r="K44" s="44"/>
    </row>
    <row r="45" spans="2:11" s="1" customFormat="1" ht="18" customHeight="1">
      <c r="B45" s="40"/>
      <c r="C45" s="36" t="s">
        <v>22</v>
      </c>
      <c r="D45" s="41"/>
      <c r="E45" s="41"/>
      <c r="F45" s="34" t="str">
        <f>F10</f>
        <v xml:space="preserve"> </v>
      </c>
      <c r="G45" s="41"/>
      <c r="H45" s="41"/>
      <c r="I45" s="101" t="s">
        <v>24</v>
      </c>
      <c r="J45" s="102" t="str">
        <f>IF(J10="","",J10)</f>
        <v>2. 1. 2019</v>
      </c>
      <c r="K45" s="44"/>
    </row>
    <row r="46" spans="2:11" s="1" customFormat="1" ht="6.9" customHeight="1">
      <c r="B46" s="40"/>
      <c r="C46" s="41"/>
      <c r="D46" s="41"/>
      <c r="E46" s="41"/>
      <c r="F46" s="41"/>
      <c r="G46" s="41"/>
      <c r="H46" s="41"/>
      <c r="I46" s="100"/>
      <c r="J46" s="41"/>
      <c r="K46" s="44"/>
    </row>
    <row r="47" spans="2:11" s="1" customFormat="1" ht="13.2">
      <c r="B47" s="40"/>
      <c r="C47" s="36" t="s">
        <v>26</v>
      </c>
      <c r="D47" s="41"/>
      <c r="E47" s="41"/>
      <c r="F47" s="34" t="str">
        <f>E13</f>
        <v>STaRS Karviná,a.s.Karola Sliwky 783/2a</v>
      </c>
      <c r="G47" s="41"/>
      <c r="H47" s="41"/>
      <c r="I47" s="101" t="s">
        <v>31</v>
      </c>
      <c r="J47" s="34" t="str">
        <f>E19</f>
        <v>ADEA projekt s.r.o.Kafkova 1133/10</v>
      </c>
      <c r="K47" s="44"/>
    </row>
    <row r="48" spans="2:11" s="1" customFormat="1" ht="14.4" customHeight="1">
      <c r="B48" s="40"/>
      <c r="C48" s="36" t="s">
        <v>30</v>
      </c>
      <c r="D48" s="41"/>
      <c r="E48" s="41"/>
      <c r="F48" s="34" t="str">
        <f>IF(E16="","",E16)</f>
        <v>Ing.Marek Heřmanský</v>
      </c>
      <c r="G48" s="41"/>
      <c r="H48" s="41"/>
      <c r="I48" s="100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00"/>
      <c r="J49" s="41"/>
      <c r="K49" s="44"/>
    </row>
    <row r="50" spans="2:47" s="1" customFormat="1" ht="29.25" customHeight="1">
      <c r="B50" s="40"/>
      <c r="C50" s="124" t="s">
        <v>84</v>
      </c>
      <c r="D50" s="114"/>
      <c r="E50" s="114"/>
      <c r="F50" s="114"/>
      <c r="G50" s="114"/>
      <c r="H50" s="114"/>
      <c r="I50" s="125"/>
      <c r="J50" s="126" t="s">
        <v>85</v>
      </c>
      <c r="K50" s="127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00"/>
      <c r="J51" s="41"/>
      <c r="K51" s="44"/>
    </row>
    <row r="52" spans="2:47" s="1" customFormat="1" ht="29.25" customHeight="1">
      <c r="B52" s="40"/>
      <c r="C52" s="128" t="s">
        <v>86</v>
      </c>
      <c r="D52" s="41"/>
      <c r="E52" s="41"/>
      <c r="F52" s="41"/>
      <c r="G52" s="41"/>
      <c r="H52" s="41"/>
      <c r="I52" s="100"/>
      <c r="J52" s="110">
        <f>J82</f>
        <v>0</v>
      </c>
      <c r="K52" s="44"/>
      <c r="AU52" s="23" t="s">
        <v>87</v>
      </c>
    </row>
    <row r="53" spans="2:47" s="7" customFormat="1" ht="24.9" customHeight="1">
      <c r="B53" s="129"/>
      <c r="C53" s="130"/>
      <c r="D53" s="131" t="s">
        <v>88</v>
      </c>
      <c r="E53" s="132"/>
      <c r="F53" s="132"/>
      <c r="G53" s="132"/>
      <c r="H53" s="132"/>
      <c r="I53" s="133"/>
      <c r="J53" s="134">
        <f>J83</f>
        <v>0</v>
      </c>
      <c r="K53" s="135"/>
    </row>
    <row r="54" spans="2:47" s="8" customFormat="1" ht="19.95" customHeight="1">
      <c r="B54" s="136"/>
      <c r="C54" s="137"/>
      <c r="D54" s="138" t="s">
        <v>89</v>
      </c>
      <c r="E54" s="139"/>
      <c r="F54" s="139"/>
      <c r="G54" s="139"/>
      <c r="H54" s="139"/>
      <c r="I54" s="140"/>
      <c r="J54" s="141">
        <f>J84</f>
        <v>0</v>
      </c>
      <c r="K54" s="142"/>
    </row>
    <row r="55" spans="2:47" s="8" customFormat="1" ht="19.95" customHeight="1">
      <c r="B55" s="136"/>
      <c r="C55" s="137"/>
      <c r="D55" s="138" t="s">
        <v>90</v>
      </c>
      <c r="E55" s="139"/>
      <c r="F55" s="139"/>
      <c r="G55" s="139"/>
      <c r="H55" s="139"/>
      <c r="I55" s="140"/>
      <c r="J55" s="141">
        <f>J95</f>
        <v>0</v>
      </c>
      <c r="K55" s="142"/>
    </row>
    <row r="56" spans="2:47" s="8" customFormat="1" ht="19.95" customHeight="1">
      <c r="B56" s="136"/>
      <c r="C56" s="137"/>
      <c r="D56" s="138" t="s">
        <v>91</v>
      </c>
      <c r="E56" s="139"/>
      <c r="F56" s="139"/>
      <c r="G56" s="139"/>
      <c r="H56" s="139"/>
      <c r="I56" s="140"/>
      <c r="J56" s="141">
        <f>J234</f>
        <v>0</v>
      </c>
      <c r="K56" s="142"/>
    </row>
    <row r="57" spans="2:47" s="8" customFormat="1" ht="19.95" customHeight="1">
      <c r="B57" s="136"/>
      <c r="C57" s="137"/>
      <c r="D57" s="138" t="s">
        <v>92</v>
      </c>
      <c r="E57" s="139"/>
      <c r="F57" s="139"/>
      <c r="G57" s="139"/>
      <c r="H57" s="139"/>
      <c r="I57" s="140"/>
      <c r="J57" s="141">
        <f>J242</f>
        <v>0</v>
      </c>
      <c r="K57" s="142"/>
    </row>
    <row r="58" spans="2:47" s="8" customFormat="1" ht="19.95" customHeight="1">
      <c r="B58" s="136"/>
      <c r="C58" s="137"/>
      <c r="D58" s="138" t="s">
        <v>93</v>
      </c>
      <c r="E58" s="139"/>
      <c r="F58" s="139"/>
      <c r="G58" s="139"/>
      <c r="H58" s="139"/>
      <c r="I58" s="140"/>
      <c r="J58" s="141">
        <f>J253</f>
        <v>0</v>
      </c>
      <c r="K58" s="142"/>
    </row>
    <row r="59" spans="2:47" s="8" customFormat="1" ht="19.95" customHeight="1">
      <c r="B59" s="136"/>
      <c r="C59" s="137"/>
      <c r="D59" s="138" t="s">
        <v>94</v>
      </c>
      <c r="E59" s="139"/>
      <c r="F59" s="139"/>
      <c r="G59" s="139"/>
      <c r="H59" s="139"/>
      <c r="I59" s="140"/>
      <c r="J59" s="141">
        <f>J272</f>
        <v>0</v>
      </c>
      <c r="K59" s="142"/>
    </row>
    <row r="60" spans="2:47" s="8" customFormat="1" ht="19.95" customHeight="1">
      <c r="B60" s="136"/>
      <c r="C60" s="137"/>
      <c r="D60" s="138" t="s">
        <v>95</v>
      </c>
      <c r="E60" s="139"/>
      <c r="F60" s="139"/>
      <c r="G60" s="139"/>
      <c r="H60" s="139"/>
      <c r="I60" s="140"/>
      <c r="J60" s="141">
        <f>J371</f>
        <v>0</v>
      </c>
      <c r="K60" s="142"/>
    </row>
    <row r="61" spans="2:47" s="8" customFormat="1" ht="19.95" customHeight="1">
      <c r="B61" s="136"/>
      <c r="C61" s="137"/>
      <c r="D61" s="138" t="s">
        <v>96</v>
      </c>
      <c r="E61" s="139"/>
      <c r="F61" s="139"/>
      <c r="G61" s="139"/>
      <c r="H61" s="139"/>
      <c r="I61" s="140"/>
      <c r="J61" s="141">
        <f>J384</f>
        <v>0</v>
      </c>
      <c r="K61" s="142"/>
    </row>
    <row r="62" spans="2:47" s="8" customFormat="1" ht="19.95" customHeight="1">
      <c r="B62" s="136"/>
      <c r="C62" s="137"/>
      <c r="D62" s="138" t="s">
        <v>97</v>
      </c>
      <c r="E62" s="139"/>
      <c r="F62" s="139"/>
      <c r="G62" s="139"/>
      <c r="H62" s="139"/>
      <c r="I62" s="140"/>
      <c r="J62" s="141">
        <f>J433</f>
        <v>0</v>
      </c>
      <c r="K62" s="142"/>
    </row>
    <row r="63" spans="2:47" s="8" customFormat="1" ht="19.95" customHeight="1">
      <c r="B63" s="136"/>
      <c r="C63" s="137"/>
      <c r="D63" s="138" t="s">
        <v>98</v>
      </c>
      <c r="E63" s="139"/>
      <c r="F63" s="139"/>
      <c r="G63" s="139"/>
      <c r="H63" s="139"/>
      <c r="I63" s="140"/>
      <c r="J63" s="141">
        <f>J573</f>
        <v>0</v>
      </c>
      <c r="K63" s="142"/>
    </row>
    <row r="64" spans="2:47" s="8" customFormat="1" ht="19.95" customHeight="1">
      <c r="B64" s="136"/>
      <c r="C64" s="137"/>
      <c r="D64" s="138" t="s">
        <v>99</v>
      </c>
      <c r="E64" s="139"/>
      <c r="F64" s="139"/>
      <c r="G64" s="139"/>
      <c r="H64" s="139"/>
      <c r="I64" s="140"/>
      <c r="J64" s="141">
        <f>J582</f>
        <v>0</v>
      </c>
      <c r="K64" s="142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00"/>
      <c r="J65" s="41"/>
      <c r="K65" s="44"/>
    </row>
    <row r="66" spans="2:12" s="1" customFormat="1" ht="6.9" customHeight="1">
      <c r="B66" s="55"/>
      <c r="C66" s="56"/>
      <c r="D66" s="56"/>
      <c r="E66" s="56"/>
      <c r="F66" s="56"/>
      <c r="G66" s="56"/>
      <c r="H66" s="56"/>
      <c r="I66" s="121"/>
      <c r="J66" s="56"/>
      <c r="K66" s="57"/>
    </row>
    <row r="70" spans="2:12" s="1" customFormat="1" ht="6.9" customHeight="1">
      <c r="B70" s="58"/>
      <c r="C70" s="59"/>
      <c r="D70" s="59"/>
      <c r="E70" s="59"/>
      <c r="F70" s="59"/>
      <c r="G70" s="59"/>
      <c r="H70" s="59"/>
      <c r="I70" s="122"/>
      <c r="J70" s="59"/>
      <c r="K70" s="59"/>
      <c r="L70" s="40"/>
    </row>
    <row r="71" spans="2:12" s="1" customFormat="1" ht="36.9" customHeight="1">
      <c r="B71" s="40"/>
      <c r="C71" s="60" t="s">
        <v>100</v>
      </c>
      <c r="L71" s="40"/>
    </row>
    <row r="72" spans="2:12" s="1" customFormat="1" ht="6.9" customHeight="1">
      <c r="B72" s="40"/>
      <c r="L72" s="40"/>
    </row>
    <row r="73" spans="2:12" s="1" customFormat="1" ht="14.4" customHeight="1">
      <c r="B73" s="40"/>
      <c r="C73" s="62" t="s">
        <v>18</v>
      </c>
      <c r="L73" s="40"/>
    </row>
    <row r="74" spans="2:12" s="1" customFormat="1" ht="25.2" customHeight="1">
      <c r="B74" s="40"/>
      <c r="E74" s="332" t="str">
        <f>E7</f>
        <v>Stavební úpravy krytého bazénu v Karviné                                                                SO 201 Komunikace a zpevněné plochy</v>
      </c>
      <c r="F74" s="344"/>
      <c r="G74" s="344"/>
      <c r="H74" s="344"/>
      <c r="L74" s="40"/>
    </row>
    <row r="75" spans="2:12" s="1" customFormat="1" ht="6.9" customHeight="1">
      <c r="B75" s="40"/>
      <c r="L75" s="40"/>
    </row>
    <row r="76" spans="2:12" s="1" customFormat="1" ht="18" customHeight="1">
      <c r="B76" s="40"/>
      <c r="C76" s="62" t="s">
        <v>22</v>
      </c>
      <c r="F76" s="143" t="str">
        <f>F10</f>
        <v xml:space="preserve"> </v>
      </c>
      <c r="I76" s="144" t="s">
        <v>24</v>
      </c>
      <c r="J76" s="66" t="str">
        <f>IF(J10="","",J10)</f>
        <v>2. 1. 2019</v>
      </c>
      <c r="L76" s="40"/>
    </row>
    <row r="77" spans="2:12" s="1" customFormat="1" ht="6.9" customHeight="1">
      <c r="B77" s="40"/>
      <c r="L77" s="40"/>
    </row>
    <row r="78" spans="2:12" s="1" customFormat="1" ht="13.2">
      <c r="B78" s="40"/>
      <c r="C78" s="62" t="s">
        <v>26</v>
      </c>
      <c r="F78" s="143" t="str">
        <f>E13</f>
        <v>STaRS Karviná,a.s.Karola Sliwky 783/2a</v>
      </c>
      <c r="I78" s="144" t="s">
        <v>31</v>
      </c>
      <c r="J78" s="143" t="str">
        <f>E19</f>
        <v>ADEA projekt s.r.o.Kafkova 1133/10</v>
      </c>
      <c r="L78" s="40"/>
    </row>
    <row r="79" spans="2:12" s="1" customFormat="1" ht="14.4" customHeight="1">
      <c r="B79" s="40"/>
      <c r="C79" s="62" t="s">
        <v>30</v>
      </c>
      <c r="F79" s="143" t="str">
        <f>IF(E16="","",E16)</f>
        <v>Ing.Marek Heřmanský</v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45"/>
      <c r="C81" s="146" t="s">
        <v>101</v>
      </c>
      <c r="D81" s="147" t="s">
        <v>54</v>
      </c>
      <c r="E81" s="147" t="s">
        <v>50</v>
      </c>
      <c r="F81" s="147" t="s">
        <v>102</v>
      </c>
      <c r="G81" s="147" t="s">
        <v>103</v>
      </c>
      <c r="H81" s="147" t="s">
        <v>104</v>
      </c>
      <c r="I81" s="148" t="s">
        <v>105</v>
      </c>
      <c r="J81" s="147" t="s">
        <v>85</v>
      </c>
      <c r="K81" s="149" t="s">
        <v>106</v>
      </c>
      <c r="L81" s="145"/>
      <c r="M81" s="72" t="s">
        <v>107</v>
      </c>
      <c r="N81" s="73" t="s">
        <v>39</v>
      </c>
      <c r="O81" s="73" t="s">
        <v>108</v>
      </c>
      <c r="P81" s="73" t="s">
        <v>109</v>
      </c>
      <c r="Q81" s="73" t="s">
        <v>110</v>
      </c>
      <c r="R81" s="73" t="s">
        <v>111</v>
      </c>
      <c r="S81" s="73" t="s">
        <v>112</v>
      </c>
      <c r="T81" s="74" t="s">
        <v>113</v>
      </c>
    </row>
    <row r="82" spans="2:65" s="1" customFormat="1" ht="29.25" customHeight="1">
      <c r="B82" s="40"/>
      <c r="C82" s="76" t="s">
        <v>86</v>
      </c>
      <c r="J82" s="150">
        <f>BK82</f>
        <v>0</v>
      </c>
      <c r="L82" s="40"/>
      <c r="M82" s="75"/>
      <c r="N82" s="67"/>
      <c r="O82" s="67"/>
      <c r="P82" s="151">
        <f>P83</f>
        <v>0</v>
      </c>
      <c r="Q82" s="67"/>
      <c r="R82" s="151">
        <f>R83</f>
        <v>3979.5155437799995</v>
      </c>
      <c r="S82" s="67"/>
      <c r="T82" s="152">
        <f>T83</f>
        <v>2761.3979999999992</v>
      </c>
      <c r="AT82" s="23" t="s">
        <v>68</v>
      </c>
      <c r="AU82" s="23" t="s">
        <v>87</v>
      </c>
      <c r="BK82" s="153">
        <f>BK83</f>
        <v>0</v>
      </c>
    </row>
    <row r="83" spans="2:65" s="10" customFormat="1" ht="37.35" customHeight="1">
      <c r="B83" s="154"/>
      <c r="D83" s="155" t="s">
        <v>68</v>
      </c>
      <c r="E83" s="156" t="s">
        <v>114</v>
      </c>
      <c r="F83" s="156" t="s">
        <v>115</v>
      </c>
      <c r="I83" s="157"/>
      <c r="J83" s="158">
        <f>BK83</f>
        <v>0</v>
      </c>
      <c r="L83" s="154"/>
      <c r="M83" s="159"/>
      <c r="N83" s="160"/>
      <c r="O83" s="160"/>
      <c r="P83" s="161">
        <f>P84+P95+P234+P242+P253+P272+P371+P384+P433+P573+P582</f>
        <v>0</v>
      </c>
      <c r="Q83" s="160"/>
      <c r="R83" s="161">
        <f>R84+R95+R234+R242+R253+R272+R371+R384+R433+R573+R582</f>
        <v>3979.5155437799995</v>
      </c>
      <c r="S83" s="160"/>
      <c r="T83" s="162">
        <f>T84+T95+T234+T242+T253+T272+T371+T384+T433+T573+T582</f>
        <v>2761.3979999999992</v>
      </c>
      <c r="AR83" s="155" t="s">
        <v>74</v>
      </c>
      <c r="AT83" s="163" t="s">
        <v>68</v>
      </c>
      <c r="AU83" s="163" t="s">
        <v>69</v>
      </c>
      <c r="AY83" s="155" t="s">
        <v>116</v>
      </c>
      <c r="BK83" s="164">
        <f>BK84+BK95+BK234+BK242+BK253+BK272+BK371+BK384+BK433+BK573+BK582</f>
        <v>0</v>
      </c>
    </row>
    <row r="84" spans="2:65" s="10" customFormat="1" ht="19.95" customHeight="1">
      <c r="B84" s="154"/>
      <c r="D84" s="165" t="s">
        <v>68</v>
      </c>
      <c r="E84" s="166" t="s">
        <v>117</v>
      </c>
      <c r="F84" s="166" t="s">
        <v>118</v>
      </c>
      <c r="I84" s="157"/>
      <c r="J84" s="167">
        <f>BK84</f>
        <v>0</v>
      </c>
      <c r="L84" s="154"/>
      <c r="M84" s="159"/>
      <c r="N84" s="160"/>
      <c r="O84" s="160"/>
      <c r="P84" s="161">
        <f>SUM(P85:P94)</f>
        <v>0</v>
      </c>
      <c r="Q84" s="160"/>
      <c r="R84" s="161">
        <f>SUM(R85:R94)</f>
        <v>2698.72</v>
      </c>
      <c r="S84" s="160"/>
      <c r="T84" s="162">
        <f>SUM(T85:T94)</f>
        <v>0</v>
      </c>
      <c r="AR84" s="155" t="s">
        <v>74</v>
      </c>
      <c r="AT84" s="163" t="s">
        <v>68</v>
      </c>
      <c r="AU84" s="163" t="s">
        <v>74</v>
      </c>
      <c r="AY84" s="155" t="s">
        <v>116</v>
      </c>
      <c r="BK84" s="164">
        <f>SUM(BK85:BK94)</f>
        <v>0</v>
      </c>
    </row>
    <row r="85" spans="2:65" s="1" customFormat="1" ht="44.25" customHeight="1">
      <c r="B85" s="168"/>
      <c r="C85" s="169" t="s">
        <v>74</v>
      </c>
      <c r="D85" s="169" t="s">
        <v>119</v>
      </c>
      <c r="E85" s="170" t="s">
        <v>120</v>
      </c>
      <c r="F85" s="171" t="s">
        <v>1056</v>
      </c>
      <c r="G85" s="172" t="s">
        <v>121</v>
      </c>
      <c r="H85" s="173">
        <v>1600</v>
      </c>
      <c r="I85" s="174"/>
      <c r="J85" s="175">
        <f>ROUND(I85*H85,2)</f>
        <v>0</v>
      </c>
      <c r="K85" s="171"/>
      <c r="L85" s="40"/>
      <c r="M85" s="176" t="s">
        <v>5</v>
      </c>
      <c r="N85" s="177" t="s">
        <v>40</v>
      </c>
      <c r="O85" s="41"/>
      <c r="P85" s="178">
        <f>O85*H85</f>
        <v>0</v>
      </c>
      <c r="Q85" s="178">
        <v>0</v>
      </c>
      <c r="R85" s="178">
        <f>Q85*H85</f>
        <v>0</v>
      </c>
      <c r="S85" s="178">
        <v>0</v>
      </c>
      <c r="T85" s="179">
        <f>S85*H85</f>
        <v>0</v>
      </c>
      <c r="AR85" s="23" t="s">
        <v>122</v>
      </c>
      <c r="AT85" s="23" t="s">
        <v>119</v>
      </c>
      <c r="AU85" s="23" t="s">
        <v>81</v>
      </c>
      <c r="AY85" s="23" t="s">
        <v>116</v>
      </c>
      <c r="BE85" s="180">
        <f>IF(N85="základní",J85,0)</f>
        <v>0</v>
      </c>
      <c r="BF85" s="180">
        <f>IF(N85="snížená",J85,0)</f>
        <v>0</v>
      </c>
      <c r="BG85" s="180">
        <f>IF(N85="zákl. přenesená",J85,0)</f>
        <v>0</v>
      </c>
      <c r="BH85" s="180">
        <f>IF(N85="sníž. přenesená",J85,0)</f>
        <v>0</v>
      </c>
      <c r="BI85" s="180">
        <f>IF(N85="nulová",J85,0)</f>
        <v>0</v>
      </c>
      <c r="BJ85" s="23" t="s">
        <v>74</v>
      </c>
      <c r="BK85" s="180">
        <f>ROUND(I85*H85,2)</f>
        <v>0</v>
      </c>
      <c r="BL85" s="23" t="s">
        <v>122</v>
      </c>
      <c r="BM85" s="23" t="s">
        <v>123</v>
      </c>
    </row>
    <row r="86" spans="2:65" s="1" customFormat="1" ht="44.25" customHeight="1">
      <c r="B86" s="168"/>
      <c r="C86" s="169" t="s">
        <v>81</v>
      </c>
      <c r="D86" s="169" t="s">
        <v>119</v>
      </c>
      <c r="E86" s="170" t="s">
        <v>124</v>
      </c>
      <c r="F86" s="171" t="s">
        <v>1057</v>
      </c>
      <c r="G86" s="172" t="s">
        <v>121</v>
      </c>
      <c r="H86" s="173">
        <v>1600</v>
      </c>
      <c r="I86" s="174"/>
      <c r="J86" s="175">
        <f>ROUND(I86*H86,2)</f>
        <v>0</v>
      </c>
      <c r="K86" s="171"/>
      <c r="L86" s="40"/>
      <c r="M86" s="176" t="s">
        <v>5</v>
      </c>
      <c r="N86" s="177" t="s">
        <v>40</v>
      </c>
      <c r="O86" s="41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AR86" s="23" t="s">
        <v>122</v>
      </c>
      <c r="AT86" s="23" t="s">
        <v>119</v>
      </c>
      <c r="AU86" s="23" t="s">
        <v>81</v>
      </c>
      <c r="AY86" s="23" t="s">
        <v>116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23" t="s">
        <v>74</v>
      </c>
      <c r="BK86" s="180">
        <f>ROUND(I86*H86,2)</f>
        <v>0</v>
      </c>
      <c r="BL86" s="23" t="s">
        <v>122</v>
      </c>
      <c r="BM86" s="23" t="s">
        <v>125</v>
      </c>
    </row>
    <row r="87" spans="2:65" s="1" customFormat="1" ht="31.5" customHeight="1">
      <c r="B87" s="168"/>
      <c r="C87" s="169" t="s">
        <v>126</v>
      </c>
      <c r="D87" s="169" t="s">
        <v>119</v>
      </c>
      <c r="E87" s="170" t="s">
        <v>127</v>
      </c>
      <c r="F87" s="171" t="s">
        <v>1058</v>
      </c>
      <c r="G87" s="172" t="s">
        <v>121</v>
      </c>
      <c r="H87" s="173">
        <v>1600</v>
      </c>
      <c r="I87" s="174"/>
      <c r="J87" s="175">
        <f>ROUND(I87*H87,2)</f>
        <v>0</v>
      </c>
      <c r="K87" s="171"/>
      <c r="L87" s="40"/>
      <c r="M87" s="176" t="s">
        <v>5</v>
      </c>
      <c r="N87" s="177" t="s">
        <v>40</v>
      </c>
      <c r="O87" s="41"/>
      <c r="P87" s="178">
        <f>O87*H87</f>
        <v>0</v>
      </c>
      <c r="Q87" s="178">
        <v>0</v>
      </c>
      <c r="R87" s="178">
        <f>Q87*H87</f>
        <v>0</v>
      </c>
      <c r="S87" s="178">
        <v>0</v>
      </c>
      <c r="T87" s="179">
        <f>S87*H87</f>
        <v>0</v>
      </c>
      <c r="AR87" s="23" t="s">
        <v>122</v>
      </c>
      <c r="AT87" s="23" t="s">
        <v>119</v>
      </c>
      <c r="AU87" s="23" t="s">
        <v>81</v>
      </c>
      <c r="AY87" s="23" t="s">
        <v>116</v>
      </c>
      <c r="BE87" s="180">
        <f>IF(N87="základní",J87,0)</f>
        <v>0</v>
      </c>
      <c r="BF87" s="180">
        <f>IF(N87="snížená",J87,0)</f>
        <v>0</v>
      </c>
      <c r="BG87" s="180">
        <f>IF(N87="zákl. přenesená",J87,0)</f>
        <v>0</v>
      </c>
      <c r="BH87" s="180">
        <f>IF(N87="sníž. přenesená",J87,0)</f>
        <v>0</v>
      </c>
      <c r="BI87" s="180">
        <f>IF(N87="nulová",J87,0)</f>
        <v>0</v>
      </c>
      <c r="BJ87" s="23" t="s">
        <v>74</v>
      </c>
      <c r="BK87" s="180">
        <f>ROUND(I87*H87,2)</f>
        <v>0</v>
      </c>
      <c r="BL87" s="23" t="s">
        <v>122</v>
      </c>
      <c r="BM87" s="23" t="s">
        <v>128</v>
      </c>
    </row>
    <row r="88" spans="2:65" s="1" customFormat="1" ht="22.5" customHeight="1">
      <c r="B88" s="168"/>
      <c r="C88" s="181" t="s">
        <v>122</v>
      </c>
      <c r="D88" s="181" t="s">
        <v>129</v>
      </c>
      <c r="E88" s="182" t="s">
        <v>130</v>
      </c>
      <c r="F88" s="183" t="s">
        <v>131</v>
      </c>
      <c r="G88" s="184" t="s">
        <v>132</v>
      </c>
      <c r="H88" s="185">
        <v>2698.72</v>
      </c>
      <c r="I88" s="186"/>
      <c r="J88" s="187">
        <f>ROUND(I88*H88,2)</f>
        <v>0</v>
      </c>
      <c r="K88" s="183"/>
      <c r="L88" s="188"/>
      <c r="M88" s="189" t="s">
        <v>5</v>
      </c>
      <c r="N88" s="190" t="s">
        <v>40</v>
      </c>
      <c r="O88" s="41"/>
      <c r="P88" s="178">
        <f>O88*H88</f>
        <v>0</v>
      </c>
      <c r="Q88" s="178">
        <v>1</v>
      </c>
      <c r="R88" s="178">
        <f>Q88*H88</f>
        <v>2698.72</v>
      </c>
      <c r="S88" s="178">
        <v>0</v>
      </c>
      <c r="T88" s="179">
        <f>S88*H88</f>
        <v>0</v>
      </c>
      <c r="AR88" s="23" t="s">
        <v>133</v>
      </c>
      <c r="AT88" s="23" t="s">
        <v>129</v>
      </c>
      <c r="AU88" s="23" t="s">
        <v>81</v>
      </c>
      <c r="AY88" s="23" t="s">
        <v>116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23" t="s">
        <v>74</v>
      </c>
      <c r="BK88" s="180">
        <f>ROUND(I88*H88,2)</f>
        <v>0</v>
      </c>
      <c r="BL88" s="23" t="s">
        <v>122</v>
      </c>
      <c r="BM88" s="23" t="s">
        <v>134</v>
      </c>
    </row>
    <row r="89" spans="2:65" s="11" customFormat="1">
      <c r="B89" s="191"/>
      <c r="D89" s="192" t="s">
        <v>135</v>
      </c>
      <c r="E89" s="193" t="s">
        <v>5</v>
      </c>
      <c r="F89" s="194" t="s">
        <v>136</v>
      </c>
      <c r="H89" s="195">
        <v>2698.72</v>
      </c>
      <c r="I89" s="196"/>
      <c r="L89" s="191"/>
      <c r="M89" s="197"/>
      <c r="N89" s="198"/>
      <c r="O89" s="198"/>
      <c r="P89" s="198"/>
      <c r="Q89" s="198"/>
      <c r="R89" s="198"/>
      <c r="S89" s="198"/>
      <c r="T89" s="199"/>
      <c r="AT89" s="193" t="s">
        <v>135</v>
      </c>
      <c r="AU89" s="193" t="s">
        <v>81</v>
      </c>
      <c r="AV89" s="11" t="s">
        <v>81</v>
      </c>
      <c r="AW89" s="11" t="s">
        <v>33</v>
      </c>
      <c r="AX89" s="11" t="s">
        <v>69</v>
      </c>
      <c r="AY89" s="193" t="s">
        <v>116</v>
      </c>
    </row>
    <row r="90" spans="2:65" s="12" customFormat="1">
      <c r="B90" s="200"/>
      <c r="D90" s="201" t="s">
        <v>135</v>
      </c>
      <c r="E90" s="202" t="s">
        <v>5</v>
      </c>
      <c r="F90" s="203" t="s">
        <v>137</v>
      </c>
      <c r="H90" s="204">
        <v>2698.72</v>
      </c>
      <c r="I90" s="205"/>
      <c r="L90" s="200"/>
      <c r="M90" s="206"/>
      <c r="N90" s="207"/>
      <c r="O90" s="207"/>
      <c r="P90" s="207"/>
      <c r="Q90" s="207"/>
      <c r="R90" s="207"/>
      <c r="S90" s="207"/>
      <c r="T90" s="208"/>
      <c r="AT90" s="209" t="s">
        <v>135</v>
      </c>
      <c r="AU90" s="209" t="s">
        <v>81</v>
      </c>
      <c r="AV90" s="12" t="s">
        <v>122</v>
      </c>
      <c r="AW90" s="12" t="s">
        <v>33</v>
      </c>
      <c r="AX90" s="12" t="s">
        <v>74</v>
      </c>
      <c r="AY90" s="209" t="s">
        <v>116</v>
      </c>
    </row>
    <row r="91" spans="2:65" s="1" customFormat="1" ht="22.5" customHeight="1">
      <c r="B91" s="168"/>
      <c r="C91" s="169" t="s">
        <v>138</v>
      </c>
      <c r="D91" s="169" t="s">
        <v>119</v>
      </c>
      <c r="E91" s="170" t="s">
        <v>139</v>
      </c>
      <c r="F91" s="171" t="s">
        <v>1059</v>
      </c>
      <c r="G91" s="172" t="s">
        <v>121</v>
      </c>
      <c r="H91" s="173">
        <v>1600</v>
      </c>
      <c r="I91" s="174"/>
      <c r="J91" s="175">
        <f>ROUND(I91*H91,2)</f>
        <v>0</v>
      </c>
      <c r="K91" s="171"/>
      <c r="L91" s="40"/>
      <c r="M91" s="176" t="s">
        <v>5</v>
      </c>
      <c r="N91" s="177" t="s">
        <v>40</v>
      </c>
      <c r="O91" s="41"/>
      <c r="P91" s="178">
        <f>O91*H91</f>
        <v>0</v>
      </c>
      <c r="Q91" s="178">
        <v>0</v>
      </c>
      <c r="R91" s="178">
        <f>Q91*H91</f>
        <v>0</v>
      </c>
      <c r="S91" s="178">
        <v>0</v>
      </c>
      <c r="T91" s="179">
        <f>S91*H91</f>
        <v>0</v>
      </c>
      <c r="AR91" s="23" t="s">
        <v>122</v>
      </c>
      <c r="AT91" s="23" t="s">
        <v>119</v>
      </c>
      <c r="AU91" s="23" t="s">
        <v>81</v>
      </c>
      <c r="AY91" s="23" t="s">
        <v>116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23" t="s">
        <v>74</v>
      </c>
      <c r="BK91" s="180">
        <f>ROUND(I91*H91,2)</f>
        <v>0</v>
      </c>
      <c r="BL91" s="23" t="s">
        <v>122</v>
      </c>
      <c r="BM91" s="23" t="s">
        <v>141</v>
      </c>
    </row>
    <row r="92" spans="2:65" s="1" customFormat="1" ht="22.5" customHeight="1">
      <c r="B92" s="168"/>
      <c r="C92" s="169" t="s">
        <v>142</v>
      </c>
      <c r="D92" s="169" t="s">
        <v>119</v>
      </c>
      <c r="E92" s="170" t="s">
        <v>143</v>
      </c>
      <c r="F92" s="171" t="s">
        <v>144</v>
      </c>
      <c r="G92" s="172" t="s">
        <v>132</v>
      </c>
      <c r="H92" s="173">
        <v>2400</v>
      </c>
      <c r="I92" s="174"/>
      <c r="J92" s="175">
        <f>ROUND(I92*H92,2)</f>
        <v>0</v>
      </c>
      <c r="K92" s="171"/>
      <c r="L92" s="40"/>
      <c r="M92" s="176" t="s">
        <v>5</v>
      </c>
      <c r="N92" s="177" t="s">
        <v>40</v>
      </c>
      <c r="O92" s="41"/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AR92" s="23" t="s">
        <v>122</v>
      </c>
      <c r="AT92" s="23" t="s">
        <v>119</v>
      </c>
      <c r="AU92" s="23" t="s">
        <v>81</v>
      </c>
      <c r="AY92" s="23" t="s">
        <v>116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23" t="s">
        <v>74</v>
      </c>
      <c r="BK92" s="180">
        <f>ROUND(I92*H92,2)</f>
        <v>0</v>
      </c>
      <c r="BL92" s="23" t="s">
        <v>122</v>
      </c>
      <c r="BM92" s="23" t="s">
        <v>145</v>
      </c>
    </row>
    <row r="93" spans="2:65" s="11" customFormat="1">
      <c r="B93" s="191"/>
      <c r="D93" s="192" t="s">
        <v>135</v>
      </c>
      <c r="E93" s="193" t="s">
        <v>5</v>
      </c>
      <c r="F93" s="194" t="s">
        <v>146</v>
      </c>
      <c r="H93" s="195">
        <v>2400</v>
      </c>
      <c r="I93" s="196"/>
      <c r="L93" s="191"/>
      <c r="M93" s="197"/>
      <c r="N93" s="198"/>
      <c r="O93" s="198"/>
      <c r="P93" s="198"/>
      <c r="Q93" s="198"/>
      <c r="R93" s="198"/>
      <c r="S93" s="198"/>
      <c r="T93" s="199"/>
      <c r="AT93" s="193" t="s">
        <v>135</v>
      </c>
      <c r="AU93" s="193" t="s">
        <v>81</v>
      </c>
      <c r="AV93" s="11" t="s">
        <v>81</v>
      </c>
      <c r="AW93" s="11" t="s">
        <v>33</v>
      </c>
      <c r="AX93" s="11" t="s">
        <v>69</v>
      </c>
      <c r="AY93" s="193" t="s">
        <v>116</v>
      </c>
    </row>
    <row r="94" spans="2:65" s="12" customFormat="1">
      <c r="B94" s="200"/>
      <c r="D94" s="192" t="s">
        <v>135</v>
      </c>
      <c r="E94" s="210" t="s">
        <v>5</v>
      </c>
      <c r="F94" s="211" t="s">
        <v>137</v>
      </c>
      <c r="H94" s="212">
        <v>2400</v>
      </c>
      <c r="I94" s="205"/>
      <c r="L94" s="200"/>
      <c r="M94" s="206"/>
      <c r="N94" s="207"/>
      <c r="O94" s="207"/>
      <c r="P94" s="207"/>
      <c r="Q94" s="207"/>
      <c r="R94" s="207"/>
      <c r="S94" s="207"/>
      <c r="T94" s="208"/>
      <c r="AT94" s="209" t="s">
        <v>135</v>
      </c>
      <c r="AU94" s="209" t="s">
        <v>81</v>
      </c>
      <c r="AV94" s="12" t="s">
        <v>122</v>
      </c>
      <c r="AW94" s="12" t="s">
        <v>33</v>
      </c>
      <c r="AX94" s="12" t="s">
        <v>74</v>
      </c>
      <c r="AY94" s="209" t="s">
        <v>116</v>
      </c>
    </row>
    <row r="95" spans="2:65" s="10" customFormat="1" ht="29.85" customHeight="1">
      <c r="B95" s="154"/>
      <c r="D95" s="165" t="s">
        <v>68</v>
      </c>
      <c r="E95" s="166" t="s">
        <v>74</v>
      </c>
      <c r="F95" s="166" t="s">
        <v>147</v>
      </c>
      <c r="I95" s="157"/>
      <c r="J95" s="167">
        <f>BK95</f>
        <v>0</v>
      </c>
      <c r="L95" s="154"/>
      <c r="M95" s="159"/>
      <c r="N95" s="160"/>
      <c r="O95" s="160"/>
      <c r="P95" s="161">
        <f>SUM(P96:P233)</f>
        <v>0</v>
      </c>
      <c r="Q95" s="160"/>
      <c r="R95" s="161">
        <f>SUM(R96:R233)</f>
        <v>393.94049400000006</v>
      </c>
      <c r="S95" s="160"/>
      <c r="T95" s="162">
        <f>SUM(T96:T233)</f>
        <v>2733.2874999999995</v>
      </c>
      <c r="AR95" s="155" t="s">
        <v>74</v>
      </c>
      <c r="AT95" s="163" t="s">
        <v>68</v>
      </c>
      <c r="AU95" s="163" t="s">
        <v>74</v>
      </c>
      <c r="AY95" s="155" t="s">
        <v>116</v>
      </c>
      <c r="BK95" s="164">
        <f>SUM(BK96:BK233)</f>
        <v>0</v>
      </c>
    </row>
    <row r="96" spans="2:65" s="1" customFormat="1" ht="31.5" customHeight="1">
      <c r="B96" s="168"/>
      <c r="C96" s="169" t="s">
        <v>148</v>
      </c>
      <c r="D96" s="169" t="s">
        <v>119</v>
      </c>
      <c r="E96" s="170" t="s">
        <v>149</v>
      </c>
      <c r="F96" s="171" t="s">
        <v>1060</v>
      </c>
      <c r="G96" s="172" t="s">
        <v>150</v>
      </c>
      <c r="H96" s="173">
        <v>1</v>
      </c>
      <c r="I96" s="174"/>
      <c r="J96" s="175">
        <f>ROUND(I96*H96,2)</f>
        <v>0</v>
      </c>
      <c r="K96" s="171"/>
      <c r="L96" s="40"/>
      <c r="M96" s="176" t="s">
        <v>5</v>
      </c>
      <c r="N96" s="177" t="s">
        <v>40</v>
      </c>
      <c r="O96" s="41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AR96" s="23" t="s">
        <v>122</v>
      </c>
      <c r="AT96" s="23" t="s">
        <v>119</v>
      </c>
      <c r="AU96" s="23" t="s">
        <v>81</v>
      </c>
      <c r="AY96" s="23" t="s">
        <v>116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23" t="s">
        <v>74</v>
      </c>
      <c r="BK96" s="180">
        <f>ROUND(I96*H96,2)</f>
        <v>0</v>
      </c>
      <c r="BL96" s="23" t="s">
        <v>122</v>
      </c>
      <c r="BM96" s="23" t="s">
        <v>151</v>
      </c>
    </row>
    <row r="97" spans="2:65" s="1" customFormat="1" ht="31.5" customHeight="1">
      <c r="B97" s="168"/>
      <c r="C97" s="169" t="s">
        <v>133</v>
      </c>
      <c r="D97" s="169" t="s">
        <v>119</v>
      </c>
      <c r="E97" s="170" t="s">
        <v>152</v>
      </c>
      <c r="F97" s="171" t="s">
        <v>1061</v>
      </c>
      <c r="G97" s="172" t="s">
        <v>150</v>
      </c>
      <c r="H97" s="173">
        <v>4</v>
      </c>
      <c r="I97" s="174"/>
      <c r="J97" s="175">
        <f>ROUND(I97*H97,2)</f>
        <v>0</v>
      </c>
      <c r="K97" s="171"/>
      <c r="L97" s="40"/>
      <c r="M97" s="176" t="s">
        <v>5</v>
      </c>
      <c r="N97" s="177" t="s">
        <v>40</v>
      </c>
      <c r="O97" s="41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AR97" s="23" t="s">
        <v>122</v>
      </c>
      <c r="AT97" s="23" t="s">
        <v>119</v>
      </c>
      <c r="AU97" s="23" t="s">
        <v>81</v>
      </c>
      <c r="AY97" s="23" t="s">
        <v>116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23" t="s">
        <v>74</v>
      </c>
      <c r="BK97" s="180">
        <f>ROUND(I97*H97,2)</f>
        <v>0</v>
      </c>
      <c r="BL97" s="23" t="s">
        <v>122</v>
      </c>
      <c r="BM97" s="23" t="s">
        <v>153</v>
      </c>
    </row>
    <row r="98" spans="2:65" s="1" customFormat="1" ht="31.5" customHeight="1">
      <c r="B98" s="168"/>
      <c r="C98" s="169" t="s">
        <v>154</v>
      </c>
      <c r="D98" s="169" t="s">
        <v>119</v>
      </c>
      <c r="E98" s="170" t="s">
        <v>155</v>
      </c>
      <c r="F98" s="171" t="s">
        <v>1062</v>
      </c>
      <c r="G98" s="172" t="s">
        <v>150</v>
      </c>
      <c r="H98" s="173">
        <v>4</v>
      </c>
      <c r="I98" s="174"/>
      <c r="J98" s="175">
        <f>ROUND(I98*H98,2)</f>
        <v>0</v>
      </c>
      <c r="K98" s="171"/>
      <c r="L98" s="40"/>
      <c r="M98" s="176" t="s">
        <v>5</v>
      </c>
      <c r="N98" s="177" t="s">
        <v>40</v>
      </c>
      <c r="O98" s="41"/>
      <c r="P98" s="178">
        <f>O98*H98</f>
        <v>0</v>
      </c>
      <c r="Q98" s="178">
        <v>5.0000000000000002E-5</v>
      </c>
      <c r="R98" s="178">
        <f>Q98*H98</f>
        <v>2.0000000000000001E-4</v>
      </c>
      <c r="S98" s="178">
        <v>0</v>
      </c>
      <c r="T98" s="179">
        <f>S98*H98</f>
        <v>0</v>
      </c>
      <c r="AR98" s="23" t="s">
        <v>122</v>
      </c>
      <c r="AT98" s="23" t="s">
        <v>119</v>
      </c>
      <c r="AU98" s="23" t="s">
        <v>81</v>
      </c>
      <c r="AY98" s="23" t="s">
        <v>116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23" t="s">
        <v>74</v>
      </c>
      <c r="BK98" s="180">
        <f>ROUND(I98*H98,2)</f>
        <v>0</v>
      </c>
      <c r="BL98" s="23" t="s">
        <v>122</v>
      </c>
      <c r="BM98" s="23" t="s">
        <v>156</v>
      </c>
    </row>
    <row r="99" spans="2:65" s="1" customFormat="1" ht="31.5" customHeight="1">
      <c r="B99" s="168"/>
      <c r="C99" s="169" t="s">
        <v>157</v>
      </c>
      <c r="D99" s="169" t="s">
        <v>119</v>
      </c>
      <c r="E99" s="170" t="s">
        <v>158</v>
      </c>
      <c r="F99" s="171" t="s">
        <v>1063</v>
      </c>
      <c r="G99" s="172" t="s">
        <v>150</v>
      </c>
      <c r="H99" s="173">
        <v>1</v>
      </c>
      <c r="I99" s="174"/>
      <c r="J99" s="175">
        <f>ROUND(I99*H99,2)</f>
        <v>0</v>
      </c>
      <c r="K99" s="171"/>
      <c r="L99" s="40"/>
      <c r="M99" s="176" t="s">
        <v>5</v>
      </c>
      <c r="N99" s="177" t="s">
        <v>40</v>
      </c>
      <c r="O99" s="41"/>
      <c r="P99" s="178">
        <f>O99*H99</f>
        <v>0</v>
      </c>
      <c r="Q99" s="178">
        <v>5.0000000000000002E-5</v>
      </c>
      <c r="R99" s="178">
        <f>Q99*H99</f>
        <v>5.0000000000000002E-5</v>
      </c>
      <c r="S99" s="178">
        <v>0</v>
      </c>
      <c r="T99" s="179">
        <f>S99*H99</f>
        <v>0</v>
      </c>
      <c r="AR99" s="23" t="s">
        <v>122</v>
      </c>
      <c r="AT99" s="23" t="s">
        <v>119</v>
      </c>
      <c r="AU99" s="23" t="s">
        <v>81</v>
      </c>
      <c r="AY99" s="23" t="s">
        <v>116</v>
      </c>
      <c r="BE99" s="180">
        <f>IF(N99="základní",J99,0)</f>
        <v>0</v>
      </c>
      <c r="BF99" s="180">
        <f>IF(N99="snížená",J99,0)</f>
        <v>0</v>
      </c>
      <c r="BG99" s="180">
        <f>IF(N99="zákl. přenesená",J99,0)</f>
        <v>0</v>
      </c>
      <c r="BH99" s="180">
        <f>IF(N99="sníž. přenesená",J99,0)</f>
        <v>0</v>
      </c>
      <c r="BI99" s="180">
        <f>IF(N99="nulová",J99,0)</f>
        <v>0</v>
      </c>
      <c r="BJ99" s="23" t="s">
        <v>74</v>
      </c>
      <c r="BK99" s="180">
        <f>ROUND(I99*H99,2)</f>
        <v>0</v>
      </c>
      <c r="BL99" s="23" t="s">
        <v>122</v>
      </c>
      <c r="BM99" s="23" t="s">
        <v>159</v>
      </c>
    </row>
    <row r="100" spans="2:65" s="1" customFormat="1" ht="57" customHeight="1">
      <c r="B100" s="168"/>
      <c r="C100" s="169" t="s">
        <v>160</v>
      </c>
      <c r="D100" s="169" t="s">
        <v>119</v>
      </c>
      <c r="E100" s="170" t="s">
        <v>161</v>
      </c>
      <c r="F100" s="171" t="s">
        <v>1064</v>
      </c>
      <c r="G100" s="172" t="s">
        <v>162</v>
      </c>
      <c r="H100" s="173">
        <v>141.5</v>
      </c>
      <c r="I100" s="174"/>
      <c r="J100" s="175">
        <f>ROUND(I100*H100,2)</f>
        <v>0</v>
      </c>
      <c r="K100" s="171"/>
      <c r="L100" s="40"/>
      <c r="M100" s="176" t="s">
        <v>5</v>
      </c>
      <c r="N100" s="177" t="s">
        <v>40</v>
      </c>
      <c r="O100" s="41"/>
      <c r="P100" s="178">
        <f>O100*H100</f>
        <v>0</v>
      </c>
      <c r="Q100" s="178">
        <v>0</v>
      </c>
      <c r="R100" s="178">
        <f>Q100*H100</f>
        <v>0</v>
      </c>
      <c r="S100" s="178">
        <v>0.255</v>
      </c>
      <c r="T100" s="179">
        <f>S100*H100</f>
        <v>36.082500000000003</v>
      </c>
      <c r="AR100" s="23" t="s">
        <v>122</v>
      </c>
      <c r="AT100" s="23" t="s">
        <v>119</v>
      </c>
      <c r="AU100" s="23" t="s">
        <v>81</v>
      </c>
      <c r="AY100" s="23" t="s">
        <v>116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23" t="s">
        <v>74</v>
      </c>
      <c r="BK100" s="180">
        <f>ROUND(I100*H100,2)</f>
        <v>0</v>
      </c>
      <c r="BL100" s="23" t="s">
        <v>122</v>
      </c>
      <c r="BM100" s="23" t="s">
        <v>163</v>
      </c>
    </row>
    <row r="101" spans="2:65" s="13" customFormat="1">
      <c r="B101" s="213"/>
      <c r="D101" s="192" t="s">
        <v>135</v>
      </c>
      <c r="E101" s="214" t="s">
        <v>5</v>
      </c>
      <c r="F101" s="215" t="s">
        <v>164</v>
      </c>
      <c r="H101" s="216" t="s">
        <v>5</v>
      </c>
      <c r="I101" s="217"/>
      <c r="L101" s="213"/>
      <c r="M101" s="218"/>
      <c r="N101" s="219"/>
      <c r="O101" s="219"/>
      <c r="P101" s="219"/>
      <c r="Q101" s="219"/>
      <c r="R101" s="219"/>
      <c r="S101" s="219"/>
      <c r="T101" s="220"/>
      <c r="AT101" s="216" t="s">
        <v>135</v>
      </c>
      <c r="AU101" s="216" t="s">
        <v>81</v>
      </c>
      <c r="AV101" s="13" t="s">
        <v>74</v>
      </c>
      <c r="AW101" s="13" t="s">
        <v>33</v>
      </c>
      <c r="AX101" s="13" t="s">
        <v>69</v>
      </c>
      <c r="AY101" s="216" t="s">
        <v>116</v>
      </c>
    </row>
    <row r="102" spans="2:65" s="11" customFormat="1">
      <c r="B102" s="191"/>
      <c r="D102" s="192" t="s">
        <v>135</v>
      </c>
      <c r="E102" s="193" t="s">
        <v>5</v>
      </c>
      <c r="F102" s="194" t="s">
        <v>165</v>
      </c>
      <c r="H102" s="195">
        <v>125</v>
      </c>
      <c r="I102" s="196"/>
      <c r="L102" s="191"/>
      <c r="M102" s="197"/>
      <c r="N102" s="198"/>
      <c r="O102" s="198"/>
      <c r="P102" s="198"/>
      <c r="Q102" s="198"/>
      <c r="R102" s="198"/>
      <c r="S102" s="198"/>
      <c r="T102" s="199"/>
      <c r="AT102" s="193" t="s">
        <v>135</v>
      </c>
      <c r="AU102" s="193" t="s">
        <v>81</v>
      </c>
      <c r="AV102" s="11" t="s">
        <v>81</v>
      </c>
      <c r="AW102" s="11" t="s">
        <v>33</v>
      </c>
      <c r="AX102" s="11" t="s">
        <v>69</v>
      </c>
      <c r="AY102" s="193" t="s">
        <v>116</v>
      </c>
    </row>
    <row r="103" spans="2:65" s="13" customFormat="1">
      <c r="B103" s="213"/>
      <c r="D103" s="192" t="s">
        <v>135</v>
      </c>
      <c r="E103" s="214" t="s">
        <v>5</v>
      </c>
      <c r="F103" s="215" t="s">
        <v>166</v>
      </c>
      <c r="H103" s="216" t="s">
        <v>5</v>
      </c>
      <c r="I103" s="217"/>
      <c r="L103" s="213"/>
      <c r="M103" s="218"/>
      <c r="N103" s="219"/>
      <c r="O103" s="219"/>
      <c r="P103" s="219"/>
      <c r="Q103" s="219"/>
      <c r="R103" s="219"/>
      <c r="S103" s="219"/>
      <c r="T103" s="220"/>
      <c r="AT103" s="216" t="s">
        <v>135</v>
      </c>
      <c r="AU103" s="216" t="s">
        <v>81</v>
      </c>
      <c r="AV103" s="13" t="s">
        <v>74</v>
      </c>
      <c r="AW103" s="13" t="s">
        <v>33</v>
      </c>
      <c r="AX103" s="13" t="s">
        <v>69</v>
      </c>
      <c r="AY103" s="216" t="s">
        <v>116</v>
      </c>
    </row>
    <row r="104" spans="2:65" s="11" customFormat="1">
      <c r="B104" s="191"/>
      <c r="D104" s="192" t="s">
        <v>135</v>
      </c>
      <c r="E104" s="193" t="s">
        <v>5</v>
      </c>
      <c r="F104" s="194" t="s">
        <v>167</v>
      </c>
      <c r="H104" s="195">
        <v>16.5</v>
      </c>
      <c r="I104" s="196"/>
      <c r="L104" s="191"/>
      <c r="M104" s="197"/>
      <c r="N104" s="198"/>
      <c r="O104" s="198"/>
      <c r="P104" s="198"/>
      <c r="Q104" s="198"/>
      <c r="R104" s="198"/>
      <c r="S104" s="198"/>
      <c r="T104" s="199"/>
      <c r="AT104" s="193" t="s">
        <v>135</v>
      </c>
      <c r="AU104" s="193" t="s">
        <v>81</v>
      </c>
      <c r="AV104" s="11" t="s">
        <v>81</v>
      </c>
      <c r="AW104" s="11" t="s">
        <v>33</v>
      </c>
      <c r="AX104" s="11" t="s">
        <v>69</v>
      </c>
      <c r="AY104" s="193" t="s">
        <v>116</v>
      </c>
    </row>
    <row r="105" spans="2:65" s="12" customFormat="1">
      <c r="B105" s="200"/>
      <c r="D105" s="201" t="s">
        <v>135</v>
      </c>
      <c r="E105" s="202" t="s">
        <v>5</v>
      </c>
      <c r="F105" s="203" t="s">
        <v>137</v>
      </c>
      <c r="H105" s="204">
        <v>141.5</v>
      </c>
      <c r="I105" s="205"/>
      <c r="L105" s="200"/>
      <c r="M105" s="206"/>
      <c r="N105" s="207"/>
      <c r="O105" s="207"/>
      <c r="P105" s="207"/>
      <c r="Q105" s="207"/>
      <c r="R105" s="207"/>
      <c r="S105" s="207"/>
      <c r="T105" s="208"/>
      <c r="AT105" s="209" t="s">
        <v>135</v>
      </c>
      <c r="AU105" s="209" t="s">
        <v>81</v>
      </c>
      <c r="AV105" s="12" t="s">
        <v>122</v>
      </c>
      <c r="AW105" s="12" t="s">
        <v>33</v>
      </c>
      <c r="AX105" s="12" t="s">
        <v>74</v>
      </c>
      <c r="AY105" s="209" t="s">
        <v>116</v>
      </c>
    </row>
    <row r="106" spans="2:65" s="1" customFormat="1" ht="44.25" customHeight="1">
      <c r="B106" s="168"/>
      <c r="C106" s="169" t="s">
        <v>168</v>
      </c>
      <c r="D106" s="169" t="s">
        <v>119</v>
      </c>
      <c r="E106" s="170" t="s">
        <v>169</v>
      </c>
      <c r="F106" s="171" t="s">
        <v>1065</v>
      </c>
      <c r="G106" s="172" t="s">
        <v>162</v>
      </c>
      <c r="H106" s="173">
        <v>1210</v>
      </c>
      <c r="I106" s="174"/>
      <c r="J106" s="175">
        <f>ROUND(I106*H106,2)</f>
        <v>0</v>
      </c>
      <c r="K106" s="171"/>
      <c r="L106" s="40"/>
      <c r="M106" s="176" t="s">
        <v>5</v>
      </c>
      <c r="N106" s="177" t="s">
        <v>40</v>
      </c>
      <c r="O106" s="41"/>
      <c r="P106" s="178">
        <f>O106*H106</f>
        <v>0</v>
      </c>
      <c r="Q106" s="178">
        <v>0</v>
      </c>
      <c r="R106" s="178">
        <f>Q106*H106</f>
        <v>0</v>
      </c>
      <c r="S106" s="178">
        <v>0.28999999999999998</v>
      </c>
      <c r="T106" s="179">
        <f>S106*H106</f>
        <v>350.9</v>
      </c>
      <c r="AR106" s="23" t="s">
        <v>122</v>
      </c>
      <c r="AT106" s="23" t="s">
        <v>119</v>
      </c>
      <c r="AU106" s="23" t="s">
        <v>81</v>
      </c>
      <c r="AY106" s="23" t="s">
        <v>116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23" t="s">
        <v>74</v>
      </c>
      <c r="BK106" s="180">
        <f>ROUND(I106*H106,2)</f>
        <v>0</v>
      </c>
      <c r="BL106" s="23" t="s">
        <v>122</v>
      </c>
      <c r="BM106" s="23" t="s">
        <v>170</v>
      </c>
    </row>
    <row r="107" spans="2:65" s="13" customFormat="1">
      <c r="B107" s="213"/>
      <c r="D107" s="192" t="s">
        <v>135</v>
      </c>
      <c r="E107" s="214" t="s">
        <v>5</v>
      </c>
      <c r="F107" s="215" t="s">
        <v>171</v>
      </c>
      <c r="H107" s="216" t="s">
        <v>5</v>
      </c>
      <c r="I107" s="217"/>
      <c r="L107" s="213"/>
      <c r="M107" s="218"/>
      <c r="N107" s="219"/>
      <c r="O107" s="219"/>
      <c r="P107" s="219"/>
      <c r="Q107" s="219"/>
      <c r="R107" s="219"/>
      <c r="S107" s="219"/>
      <c r="T107" s="220"/>
      <c r="AT107" s="216" t="s">
        <v>135</v>
      </c>
      <c r="AU107" s="216" t="s">
        <v>81</v>
      </c>
      <c r="AV107" s="13" t="s">
        <v>74</v>
      </c>
      <c r="AW107" s="13" t="s">
        <v>33</v>
      </c>
      <c r="AX107" s="13" t="s">
        <v>69</v>
      </c>
      <c r="AY107" s="216" t="s">
        <v>116</v>
      </c>
    </row>
    <row r="108" spans="2:65" s="11" customFormat="1">
      <c r="B108" s="191"/>
      <c r="D108" s="192" t="s">
        <v>135</v>
      </c>
      <c r="E108" s="193" t="s">
        <v>5</v>
      </c>
      <c r="F108" s="194" t="s">
        <v>172</v>
      </c>
      <c r="H108" s="195">
        <v>465</v>
      </c>
      <c r="I108" s="196"/>
      <c r="L108" s="191"/>
      <c r="M108" s="197"/>
      <c r="N108" s="198"/>
      <c r="O108" s="198"/>
      <c r="P108" s="198"/>
      <c r="Q108" s="198"/>
      <c r="R108" s="198"/>
      <c r="S108" s="198"/>
      <c r="T108" s="199"/>
      <c r="AT108" s="193" t="s">
        <v>135</v>
      </c>
      <c r="AU108" s="193" t="s">
        <v>81</v>
      </c>
      <c r="AV108" s="11" t="s">
        <v>81</v>
      </c>
      <c r="AW108" s="11" t="s">
        <v>33</v>
      </c>
      <c r="AX108" s="11" t="s">
        <v>69</v>
      </c>
      <c r="AY108" s="193" t="s">
        <v>116</v>
      </c>
    </row>
    <row r="109" spans="2:65" s="13" customFormat="1">
      <c r="B109" s="213"/>
      <c r="D109" s="192" t="s">
        <v>135</v>
      </c>
      <c r="E109" s="214" t="s">
        <v>5</v>
      </c>
      <c r="F109" s="215" t="s">
        <v>173</v>
      </c>
      <c r="H109" s="216" t="s">
        <v>5</v>
      </c>
      <c r="I109" s="217"/>
      <c r="L109" s="213"/>
      <c r="M109" s="218"/>
      <c r="N109" s="219"/>
      <c r="O109" s="219"/>
      <c r="P109" s="219"/>
      <c r="Q109" s="219"/>
      <c r="R109" s="219"/>
      <c r="S109" s="219"/>
      <c r="T109" s="220"/>
      <c r="AT109" s="216" t="s">
        <v>135</v>
      </c>
      <c r="AU109" s="216" t="s">
        <v>81</v>
      </c>
      <c r="AV109" s="13" t="s">
        <v>74</v>
      </c>
      <c r="AW109" s="13" t="s">
        <v>33</v>
      </c>
      <c r="AX109" s="13" t="s">
        <v>69</v>
      </c>
      <c r="AY109" s="216" t="s">
        <v>116</v>
      </c>
    </row>
    <row r="110" spans="2:65" s="11" customFormat="1">
      <c r="B110" s="191"/>
      <c r="D110" s="192" t="s">
        <v>135</v>
      </c>
      <c r="E110" s="193" t="s">
        <v>5</v>
      </c>
      <c r="F110" s="194" t="s">
        <v>174</v>
      </c>
      <c r="H110" s="195">
        <v>555</v>
      </c>
      <c r="I110" s="196"/>
      <c r="L110" s="191"/>
      <c r="M110" s="197"/>
      <c r="N110" s="198"/>
      <c r="O110" s="198"/>
      <c r="P110" s="198"/>
      <c r="Q110" s="198"/>
      <c r="R110" s="198"/>
      <c r="S110" s="198"/>
      <c r="T110" s="199"/>
      <c r="AT110" s="193" t="s">
        <v>135</v>
      </c>
      <c r="AU110" s="193" t="s">
        <v>81</v>
      </c>
      <c r="AV110" s="11" t="s">
        <v>81</v>
      </c>
      <c r="AW110" s="11" t="s">
        <v>33</v>
      </c>
      <c r="AX110" s="11" t="s">
        <v>69</v>
      </c>
      <c r="AY110" s="193" t="s">
        <v>116</v>
      </c>
    </row>
    <row r="111" spans="2:65" s="13" customFormat="1">
      <c r="B111" s="213"/>
      <c r="D111" s="192" t="s">
        <v>135</v>
      </c>
      <c r="E111" s="214" t="s">
        <v>5</v>
      </c>
      <c r="F111" s="215" t="s">
        <v>175</v>
      </c>
      <c r="H111" s="216" t="s">
        <v>5</v>
      </c>
      <c r="I111" s="217"/>
      <c r="L111" s="213"/>
      <c r="M111" s="218"/>
      <c r="N111" s="219"/>
      <c r="O111" s="219"/>
      <c r="P111" s="219"/>
      <c r="Q111" s="219"/>
      <c r="R111" s="219"/>
      <c r="S111" s="219"/>
      <c r="T111" s="220"/>
      <c r="AT111" s="216" t="s">
        <v>135</v>
      </c>
      <c r="AU111" s="216" t="s">
        <v>81</v>
      </c>
      <c r="AV111" s="13" t="s">
        <v>74</v>
      </c>
      <c r="AW111" s="13" t="s">
        <v>33</v>
      </c>
      <c r="AX111" s="13" t="s">
        <v>69</v>
      </c>
      <c r="AY111" s="216" t="s">
        <v>116</v>
      </c>
    </row>
    <row r="112" spans="2:65" s="11" customFormat="1">
      <c r="B112" s="191"/>
      <c r="D112" s="192" t="s">
        <v>135</v>
      </c>
      <c r="E112" s="193" t="s">
        <v>5</v>
      </c>
      <c r="F112" s="194" t="s">
        <v>165</v>
      </c>
      <c r="H112" s="195">
        <v>125</v>
      </c>
      <c r="I112" s="196"/>
      <c r="L112" s="191"/>
      <c r="M112" s="197"/>
      <c r="N112" s="198"/>
      <c r="O112" s="198"/>
      <c r="P112" s="198"/>
      <c r="Q112" s="198"/>
      <c r="R112" s="198"/>
      <c r="S112" s="198"/>
      <c r="T112" s="199"/>
      <c r="AT112" s="193" t="s">
        <v>135</v>
      </c>
      <c r="AU112" s="193" t="s">
        <v>81</v>
      </c>
      <c r="AV112" s="11" t="s">
        <v>81</v>
      </c>
      <c r="AW112" s="11" t="s">
        <v>33</v>
      </c>
      <c r="AX112" s="11" t="s">
        <v>69</v>
      </c>
      <c r="AY112" s="193" t="s">
        <v>116</v>
      </c>
    </row>
    <row r="113" spans="2:65" s="13" customFormat="1">
      <c r="B113" s="213"/>
      <c r="D113" s="192" t="s">
        <v>135</v>
      </c>
      <c r="E113" s="214" t="s">
        <v>5</v>
      </c>
      <c r="F113" s="215" t="s">
        <v>176</v>
      </c>
      <c r="H113" s="216" t="s">
        <v>5</v>
      </c>
      <c r="I113" s="217"/>
      <c r="L113" s="213"/>
      <c r="M113" s="218"/>
      <c r="N113" s="219"/>
      <c r="O113" s="219"/>
      <c r="P113" s="219"/>
      <c r="Q113" s="219"/>
      <c r="R113" s="219"/>
      <c r="S113" s="219"/>
      <c r="T113" s="220"/>
      <c r="AT113" s="216" t="s">
        <v>135</v>
      </c>
      <c r="AU113" s="216" t="s">
        <v>81</v>
      </c>
      <c r="AV113" s="13" t="s">
        <v>74</v>
      </c>
      <c r="AW113" s="13" t="s">
        <v>33</v>
      </c>
      <c r="AX113" s="13" t="s">
        <v>69</v>
      </c>
      <c r="AY113" s="216" t="s">
        <v>116</v>
      </c>
    </row>
    <row r="114" spans="2:65" s="11" customFormat="1">
      <c r="B114" s="191"/>
      <c r="D114" s="192" t="s">
        <v>135</v>
      </c>
      <c r="E114" s="193" t="s">
        <v>5</v>
      </c>
      <c r="F114" s="194" t="s">
        <v>177</v>
      </c>
      <c r="H114" s="195">
        <v>65</v>
      </c>
      <c r="I114" s="196"/>
      <c r="L114" s="191"/>
      <c r="M114" s="197"/>
      <c r="N114" s="198"/>
      <c r="O114" s="198"/>
      <c r="P114" s="198"/>
      <c r="Q114" s="198"/>
      <c r="R114" s="198"/>
      <c r="S114" s="198"/>
      <c r="T114" s="199"/>
      <c r="AT114" s="193" t="s">
        <v>135</v>
      </c>
      <c r="AU114" s="193" t="s">
        <v>81</v>
      </c>
      <c r="AV114" s="11" t="s">
        <v>81</v>
      </c>
      <c r="AW114" s="11" t="s">
        <v>33</v>
      </c>
      <c r="AX114" s="11" t="s">
        <v>69</v>
      </c>
      <c r="AY114" s="193" t="s">
        <v>116</v>
      </c>
    </row>
    <row r="115" spans="2:65" s="12" customFormat="1">
      <c r="B115" s="200"/>
      <c r="D115" s="201" t="s">
        <v>135</v>
      </c>
      <c r="E115" s="202" t="s">
        <v>5</v>
      </c>
      <c r="F115" s="203" t="s">
        <v>137</v>
      </c>
      <c r="H115" s="204">
        <v>1210</v>
      </c>
      <c r="I115" s="205"/>
      <c r="L115" s="200"/>
      <c r="M115" s="206"/>
      <c r="N115" s="207"/>
      <c r="O115" s="207"/>
      <c r="P115" s="207"/>
      <c r="Q115" s="207"/>
      <c r="R115" s="207"/>
      <c r="S115" s="207"/>
      <c r="T115" s="208"/>
      <c r="AT115" s="209" t="s">
        <v>135</v>
      </c>
      <c r="AU115" s="209" t="s">
        <v>81</v>
      </c>
      <c r="AV115" s="12" t="s">
        <v>122</v>
      </c>
      <c r="AW115" s="12" t="s">
        <v>33</v>
      </c>
      <c r="AX115" s="12" t="s">
        <v>74</v>
      </c>
      <c r="AY115" s="209" t="s">
        <v>116</v>
      </c>
    </row>
    <row r="116" spans="2:65" s="1" customFormat="1" ht="44.25" customHeight="1">
      <c r="B116" s="168"/>
      <c r="C116" s="169" t="s">
        <v>178</v>
      </c>
      <c r="D116" s="169" t="s">
        <v>119</v>
      </c>
      <c r="E116" s="170" t="s">
        <v>179</v>
      </c>
      <c r="F116" s="171" t="s">
        <v>1066</v>
      </c>
      <c r="G116" s="172" t="s">
        <v>162</v>
      </c>
      <c r="H116" s="173">
        <v>2255</v>
      </c>
      <c r="I116" s="174"/>
      <c r="J116" s="175">
        <f>ROUND(I116*H116,2)</f>
        <v>0</v>
      </c>
      <c r="K116" s="171"/>
      <c r="L116" s="40"/>
      <c r="M116" s="176" t="s">
        <v>5</v>
      </c>
      <c r="N116" s="177" t="s">
        <v>40</v>
      </c>
      <c r="O116" s="41"/>
      <c r="P116" s="178">
        <f>O116*H116</f>
        <v>0</v>
      </c>
      <c r="Q116" s="178">
        <v>0</v>
      </c>
      <c r="R116" s="178">
        <f>Q116*H116</f>
        <v>0</v>
      </c>
      <c r="S116" s="178">
        <v>0.57999999999999996</v>
      </c>
      <c r="T116" s="179">
        <f>S116*H116</f>
        <v>1307.8999999999999</v>
      </c>
      <c r="AR116" s="23" t="s">
        <v>122</v>
      </c>
      <c r="AT116" s="23" t="s">
        <v>119</v>
      </c>
      <c r="AU116" s="23" t="s">
        <v>81</v>
      </c>
      <c r="AY116" s="23" t="s">
        <v>116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23" t="s">
        <v>74</v>
      </c>
      <c r="BK116" s="180">
        <f>ROUND(I116*H116,2)</f>
        <v>0</v>
      </c>
      <c r="BL116" s="23" t="s">
        <v>122</v>
      </c>
      <c r="BM116" s="23" t="s">
        <v>180</v>
      </c>
    </row>
    <row r="117" spans="2:65" s="13" customFormat="1">
      <c r="B117" s="213"/>
      <c r="D117" s="192" t="s">
        <v>135</v>
      </c>
      <c r="E117" s="214" t="s">
        <v>5</v>
      </c>
      <c r="F117" s="215" t="s">
        <v>181</v>
      </c>
      <c r="H117" s="216" t="s">
        <v>5</v>
      </c>
      <c r="I117" s="217"/>
      <c r="L117" s="213"/>
      <c r="M117" s="218"/>
      <c r="N117" s="219"/>
      <c r="O117" s="219"/>
      <c r="P117" s="219"/>
      <c r="Q117" s="219"/>
      <c r="R117" s="219"/>
      <c r="S117" s="219"/>
      <c r="T117" s="220"/>
      <c r="AT117" s="216" t="s">
        <v>135</v>
      </c>
      <c r="AU117" s="216" t="s">
        <v>81</v>
      </c>
      <c r="AV117" s="13" t="s">
        <v>74</v>
      </c>
      <c r="AW117" s="13" t="s">
        <v>33</v>
      </c>
      <c r="AX117" s="13" t="s">
        <v>69</v>
      </c>
      <c r="AY117" s="216" t="s">
        <v>116</v>
      </c>
    </row>
    <row r="118" spans="2:65" s="11" customFormat="1">
      <c r="B118" s="191"/>
      <c r="D118" s="192" t="s">
        <v>135</v>
      </c>
      <c r="E118" s="193" t="s">
        <v>5</v>
      </c>
      <c r="F118" s="194" t="s">
        <v>182</v>
      </c>
      <c r="H118" s="195">
        <v>2255</v>
      </c>
      <c r="I118" s="196"/>
      <c r="L118" s="191"/>
      <c r="M118" s="197"/>
      <c r="N118" s="198"/>
      <c r="O118" s="198"/>
      <c r="P118" s="198"/>
      <c r="Q118" s="198"/>
      <c r="R118" s="198"/>
      <c r="S118" s="198"/>
      <c r="T118" s="199"/>
      <c r="AT118" s="193" t="s">
        <v>135</v>
      </c>
      <c r="AU118" s="193" t="s">
        <v>81</v>
      </c>
      <c r="AV118" s="11" t="s">
        <v>81</v>
      </c>
      <c r="AW118" s="11" t="s">
        <v>33</v>
      </c>
      <c r="AX118" s="11" t="s">
        <v>69</v>
      </c>
      <c r="AY118" s="193" t="s">
        <v>116</v>
      </c>
    </row>
    <row r="119" spans="2:65" s="12" customFormat="1">
      <c r="B119" s="200"/>
      <c r="D119" s="201" t="s">
        <v>135</v>
      </c>
      <c r="E119" s="202" t="s">
        <v>5</v>
      </c>
      <c r="F119" s="203" t="s">
        <v>137</v>
      </c>
      <c r="H119" s="204">
        <v>2255</v>
      </c>
      <c r="I119" s="205"/>
      <c r="L119" s="200"/>
      <c r="M119" s="206"/>
      <c r="N119" s="207"/>
      <c r="O119" s="207"/>
      <c r="P119" s="207"/>
      <c r="Q119" s="207"/>
      <c r="R119" s="207"/>
      <c r="S119" s="207"/>
      <c r="T119" s="208"/>
      <c r="AT119" s="209" t="s">
        <v>135</v>
      </c>
      <c r="AU119" s="209" t="s">
        <v>81</v>
      </c>
      <c r="AV119" s="12" t="s">
        <v>122</v>
      </c>
      <c r="AW119" s="12" t="s">
        <v>33</v>
      </c>
      <c r="AX119" s="12" t="s">
        <v>74</v>
      </c>
      <c r="AY119" s="209" t="s">
        <v>116</v>
      </c>
    </row>
    <row r="120" spans="2:65" s="1" customFormat="1" ht="44.25" customHeight="1">
      <c r="B120" s="168"/>
      <c r="C120" s="169" t="s">
        <v>183</v>
      </c>
      <c r="D120" s="169" t="s">
        <v>119</v>
      </c>
      <c r="E120" s="170" t="s">
        <v>184</v>
      </c>
      <c r="F120" s="171" t="s">
        <v>1067</v>
      </c>
      <c r="G120" s="172" t="s">
        <v>162</v>
      </c>
      <c r="H120" s="173">
        <v>65</v>
      </c>
      <c r="I120" s="174"/>
      <c r="J120" s="175">
        <f>ROUND(I120*H120,2)</f>
        <v>0</v>
      </c>
      <c r="K120" s="171"/>
      <c r="L120" s="40"/>
      <c r="M120" s="176" t="s">
        <v>5</v>
      </c>
      <c r="N120" s="177" t="s">
        <v>40</v>
      </c>
      <c r="O120" s="41"/>
      <c r="P120" s="178">
        <f>O120*H120</f>
        <v>0</v>
      </c>
      <c r="Q120" s="178">
        <v>0</v>
      </c>
      <c r="R120" s="178">
        <f>Q120*H120</f>
        <v>0</v>
      </c>
      <c r="S120" s="178">
        <v>0.32500000000000001</v>
      </c>
      <c r="T120" s="179">
        <f>S120*H120</f>
        <v>21.125</v>
      </c>
      <c r="AR120" s="23" t="s">
        <v>122</v>
      </c>
      <c r="AT120" s="23" t="s">
        <v>119</v>
      </c>
      <c r="AU120" s="23" t="s">
        <v>81</v>
      </c>
      <c r="AY120" s="23" t="s">
        <v>116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23" t="s">
        <v>74</v>
      </c>
      <c r="BK120" s="180">
        <f>ROUND(I120*H120,2)</f>
        <v>0</v>
      </c>
      <c r="BL120" s="23" t="s">
        <v>122</v>
      </c>
      <c r="BM120" s="23" t="s">
        <v>185</v>
      </c>
    </row>
    <row r="121" spans="2:65" s="13" customFormat="1">
      <c r="B121" s="213"/>
      <c r="D121" s="192" t="s">
        <v>135</v>
      </c>
      <c r="E121" s="214" t="s">
        <v>5</v>
      </c>
      <c r="F121" s="215" t="s">
        <v>186</v>
      </c>
      <c r="H121" s="216" t="s">
        <v>5</v>
      </c>
      <c r="I121" s="217"/>
      <c r="L121" s="213"/>
      <c r="M121" s="218"/>
      <c r="N121" s="219"/>
      <c r="O121" s="219"/>
      <c r="P121" s="219"/>
      <c r="Q121" s="219"/>
      <c r="R121" s="219"/>
      <c r="S121" s="219"/>
      <c r="T121" s="220"/>
      <c r="AT121" s="216" t="s">
        <v>135</v>
      </c>
      <c r="AU121" s="216" t="s">
        <v>81</v>
      </c>
      <c r="AV121" s="13" t="s">
        <v>74</v>
      </c>
      <c r="AW121" s="13" t="s">
        <v>33</v>
      </c>
      <c r="AX121" s="13" t="s">
        <v>69</v>
      </c>
      <c r="AY121" s="216" t="s">
        <v>116</v>
      </c>
    </row>
    <row r="122" spans="2:65" s="13" customFormat="1">
      <c r="B122" s="213"/>
      <c r="D122" s="192" t="s">
        <v>135</v>
      </c>
      <c r="E122" s="214" t="s">
        <v>5</v>
      </c>
      <c r="F122" s="215" t="s">
        <v>176</v>
      </c>
      <c r="H122" s="216" t="s">
        <v>5</v>
      </c>
      <c r="I122" s="217"/>
      <c r="L122" s="213"/>
      <c r="M122" s="218"/>
      <c r="N122" s="219"/>
      <c r="O122" s="219"/>
      <c r="P122" s="219"/>
      <c r="Q122" s="219"/>
      <c r="R122" s="219"/>
      <c r="S122" s="219"/>
      <c r="T122" s="220"/>
      <c r="AT122" s="216" t="s">
        <v>135</v>
      </c>
      <c r="AU122" s="216" t="s">
        <v>81</v>
      </c>
      <c r="AV122" s="13" t="s">
        <v>74</v>
      </c>
      <c r="AW122" s="13" t="s">
        <v>33</v>
      </c>
      <c r="AX122" s="13" t="s">
        <v>69</v>
      </c>
      <c r="AY122" s="216" t="s">
        <v>116</v>
      </c>
    </row>
    <row r="123" spans="2:65" s="11" customFormat="1">
      <c r="B123" s="191"/>
      <c r="D123" s="192" t="s">
        <v>135</v>
      </c>
      <c r="E123" s="193" t="s">
        <v>5</v>
      </c>
      <c r="F123" s="194" t="s">
        <v>177</v>
      </c>
      <c r="H123" s="195">
        <v>65</v>
      </c>
      <c r="I123" s="196"/>
      <c r="L123" s="191"/>
      <c r="M123" s="197"/>
      <c r="N123" s="198"/>
      <c r="O123" s="198"/>
      <c r="P123" s="198"/>
      <c r="Q123" s="198"/>
      <c r="R123" s="198"/>
      <c r="S123" s="198"/>
      <c r="T123" s="199"/>
      <c r="AT123" s="193" t="s">
        <v>135</v>
      </c>
      <c r="AU123" s="193" t="s">
        <v>81</v>
      </c>
      <c r="AV123" s="11" t="s">
        <v>81</v>
      </c>
      <c r="AW123" s="11" t="s">
        <v>33</v>
      </c>
      <c r="AX123" s="11" t="s">
        <v>69</v>
      </c>
      <c r="AY123" s="193" t="s">
        <v>116</v>
      </c>
    </row>
    <row r="124" spans="2:65" s="12" customFormat="1">
      <c r="B124" s="200"/>
      <c r="D124" s="201" t="s">
        <v>135</v>
      </c>
      <c r="E124" s="202" t="s">
        <v>5</v>
      </c>
      <c r="F124" s="203" t="s">
        <v>137</v>
      </c>
      <c r="H124" s="204">
        <v>65</v>
      </c>
      <c r="I124" s="205"/>
      <c r="L124" s="200"/>
      <c r="M124" s="206"/>
      <c r="N124" s="207"/>
      <c r="O124" s="207"/>
      <c r="P124" s="207"/>
      <c r="Q124" s="207"/>
      <c r="R124" s="207"/>
      <c r="S124" s="207"/>
      <c r="T124" s="208"/>
      <c r="AT124" s="209" t="s">
        <v>135</v>
      </c>
      <c r="AU124" s="209" t="s">
        <v>81</v>
      </c>
      <c r="AV124" s="12" t="s">
        <v>122</v>
      </c>
      <c r="AW124" s="12" t="s">
        <v>33</v>
      </c>
      <c r="AX124" s="12" t="s">
        <v>74</v>
      </c>
      <c r="AY124" s="209" t="s">
        <v>116</v>
      </c>
    </row>
    <row r="125" spans="2:65" s="1" customFormat="1" ht="44.25" customHeight="1">
      <c r="B125" s="168"/>
      <c r="C125" s="169" t="s">
        <v>11</v>
      </c>
      <c r="D125" s="169" t="s">
        <v>119</v>
      </c>
      <c r="E125" s="170" t="s">
        <v>187</v>
      </c>
      <c r="F125" s="171" t="s">
        <v>1068</v>
      </c>
      <c r="G125" s="172" t="s">
        <v>162</v>
      </c>
      <c r="H125" s="173">
        <v>555</v>
      </c>
      <c r="I125" s="174"/>
      <c r="J125" s="175">
        <f>ROUND(I125*H125,2)</f>
        <v>0</v>
      </c>
      <c r="K125" s="171"/>
      <c r="L125" s="40"/>
      <c r="M125" s="176" t="s">
        <v>5</v>
      </c>
      <c r="N125" s="177" t="s">
        <v>40</v>
      </c>
      <c r="O125" s="41"/>
      <c r="P125" s="178">
        <f>O125*H125</f>
        <v>0</v>
      </c>
      <c r="Q125" s="178">
        <v>0</v>
      </c>
      <c r="R125" s="178">
        <f>Q125*H125</f>
        <v>0</v>
      </c>
      <c r="S125" s="178">
        <v>9.8000000000000004E-2</v>
      </c>
      <c r="T125" s="179">
        <f>S125*H125</f>
        <v>54.39</v>
      </c>
      <c r="AR125" s="23" t="s">
        <v>122</v>
      </c>
      <c r="AT125" s="23" t="s">
        <v>119</v>
      </c>
      <c r="AU125" s="23" t="s">
        <v>81</v>
      </c>
      <c r="AY125" s="23" t="s">
        <v>116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23" t="s">
        <v>74</v>
      </c>
      <c r="BK125" s="180">
        <f>ROUND(I125*H125,2)</f>
        <v>0</v>
      </c>
      <c r="BL125" s="23" t="s">
        <v>122</v>
      </c>
      <c r="BM125" s="23" t="s">
        <v>188</v>
      </c>
    </row>
    <row r="126" spans="2:65" s="13" customFormat="1">
      <c r="B126" s="213"/>
      <c r="D126" s="192" t="s">
        <v>135</v>
      </c>
      <c r="E126" s="214" t="s">
        <v>5</v>
      </c>
      <c r="F126" s="215" t="s">
        <v>189</v>
      </c>
      <c r="H126" s="216" t="s">
        <v>5</v>
      </c>
      <c r="I126" s="217"/>
      <c r="L126" s="213"/>
      <c r="M126" s="218"/>
      <c r="N126" s="219"/>
      <c r="O126" s="219"/>
      <c r="P126" s="219"/>
      <c r="Q126" s="219"/>
      <c r="R126" s="219"/>
      <c r="S126" s="219"/>
      <c r="T126" s="220"/>
      <c r="AT126" s="216" t="s">
        <v>135</v>
      </c>
      <c r="AU126" s="216" t="s">
        <v>81</v>
      </c>
      <c r="AV126" s="13" t="s">
        <v>74</v>
      </c>
      <c r="AW126" s="13" t="s">
        <v>33</v>
      </c>
      <c r="AX126" s="13" t="s">
        <v>69</v>
      </c>
      <c r="AY126" s="216" t="s">
        <v>116</v>
      </c>
    </row>
    <row r="127" spans="2:65" s="11" customFormat="1">
      <c r="B127" s="191"/>
      <c r="D127" s="192" t="s">
        <v>135</v>
      </c>
      <c r="E127" s="193" t="s">
        <v>5</v>
      </c>
      <c r="F127" s="194" t="s">
        <v>174</v>
      </c>
      <c r="H127" s="195">
        <v>555</v>
      </c>
      <c r="I127" s="196"/>
      <c r="L127" s="191"/>
      <c r="M127" s="197"/>
      <c r="N127" s="198"/>
      <c r="O127" s="198"/>
      <c r="P127" s="198"/>
      <c r="Q127" s="198"/>
      <c r="R127" s="198"/>
      <c r="S127" s="198"/>
      <c r="T127" s="199"/>
      <c r="AT127" s="193" t="s">
        <v>135</v>
      </c>
      <c r="AU127" s="193" t="s">
        <v>81</v>
      </c>
      <c r="AV127" s="11" t="s">
        <v>81</v>
      </c>
      <c r="AW127" s="11" t="s">
        <v>33</v>
      </c>
      <c r="AX127" s="11" t="s">
        <v>69</v>
      </c>
      <c r="AY127" s="193" t="s">
        <v>116</v>
      </c>
    </row>
    <row r="128" spans="2:65" s="12" customFormat="1">
      <c r="B128" s="200"/>
      <c r="D128" s="201" t="s">
        <v>135</v>
      </c>
      <c r="E128" s="202" t="s">
        <v>5</v>
      </c>
      <c r="F128" s="203" t="s">
        <v>137</v>
      </c>
      <c r="H128" s="204">
        <v>555</v>
      </c>
      <c r="I128" s="205"/>
      <c r="L128" s="200"/>
      <c r="M128" s="206"/>
      <c r="N128" s="207"/>
      <c r="O128" s="207"/>
      <c r="P128" s="207"/>
      <c r="Q128" s="207"/>
      <c r="R128" s="207"/>
      <c r="S128" s="207"/>
      <c r="T128" s="208"/>
      <c r="AT128" s="209" t="s">
        <v>135</v>
      </c>
      <c r="AU128" s="209" t="s">
        <v>81</v>
      </c>
      <c r="AV128" s="12" t="s">
        <v>122</v>
      </c>
      <c r="AW128" s="12" t="s">
        <v>33</v>
      </c>
      <c r="AX128" s="12" t="s">
        <v>74</v>
      </c>
      <c r="AY128" s="209" t="s">
        <v>116</v>
      </c>
    </row>
    <row r="129" spans="2:65" s="1" customFormat="1" ht="44.25" customHeight="1">
      <c r="B129" s="168"/>
      <c r="C129" s="169" t="s">
        <v>190</v>
      </c>
      <c r="D129" s="169" t="s">
        <v>119</v>
      </c>
      <c r="E129" s="170" t="s">
        <v>191</v>
      </c>
      <c r="F129" s="171" t="s">
        <v>1069</v>
      </c>
      <c r="G129" s="172" t="s">
        <v>162</v>
      </c>
      <c r="H129" s="173">
        <v>465</v>
      </c>
      <c r="I129" s="174"/>
      <c r="J129" s="175">
        <f>ROUND(I129*H129,2)</f>
        <v>0</v>
      </c>
      <c r="K129" s="171"/>
      <c r="L129" s="40"/>
      <c r="M129" s="176" t="s">
        <v>5</v>
      </c>
      <c r="N129" s="177" t="s">
        <v>40</v>
      </c>
      <c r="O129" s="41"/>
      <c r="P129" s="178">
        <f>O129*H129</f>
        <v>0</v>
      </c>
      <c r="Q129" s="178">
        <v>0</v>
      </c>
      <c r="R129" s="178">
        <f>Q129*H129</f>
        <v>0</v>
      </c>
      <c r="S129" s="178">
        <v>0.22</v>
      </c>
      <c r="T129" s="179">
        <f>S129*H129</f>
        <v>102.3</v>
      </c>
      <c r="AR129" s="23" t="s">
        <v>122</v>
      </c>
      <c r="AT129" s="23" t="s">
        <v>119</v>
      </c>
      <c r="AU129" s="23" t="s">
        <v>81</v>
      </c>
      <c r="AY129" s="23" t="s">
        <v>116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23" t="s">
        <v>74</v>
      </c>
      <c r="BK129" s="180">
        <f>ROUND(I129*H129,2)</f>
        <v>0</v>
      </c>
      <c r="BL129" s="23" t="s">
        <v>122</v>
      </c>
      <c r="BM129" s="23" t="s">
        <v>192</v>
      </c>
    </row>
    <row r="130" spans="2:65" s="13" customFormat="1">
      <c r="B130" s="213"/>
      <c r="D130" s="192" t="s">
        <v>135</v>
      </c>
      <c r="E130" s="214" t="s">
        <v>5</v>
      </c>
      <c r="F130" s="215" t="s">
        <v>193</v>
      </c>
      <c r="H130" s="216" t="s">
        <v>5</v>
      </c>
      <c r="I130" s="217"/>
      <c r="L130" s="213"/>
      <c r="M130" s="218"/>
      <c r="N130" s="219"/>
      <c r="O130" s="219"/>
      <c r="P130" s="219"/>
      <c r="Q130" s="219"/>
      <c r="R130" s="219"/>
      <c r="S130" s="219"/>
      <c r="T130" s="220"/>
      <c r="AT130" s="216" t="s">
        <v>135</v>
      </c>
      <c r="AU130" s="216" t="s">
        <v>81</v>
      </c>
      <c r="AV130" s="13" t="s">
        <v>74</v>
      </c>
      <c r="AW130" s="13" t="s">
        <v>33</v>
      </c>
      <c r="AX130" s="13" t="s">
        <v>69</v>
      </c>
      <c r="AY130" s="216" t="s">
        <v>116</v>
      </c>
    </row>
    <row r="131" spans="2:65" s="11" customFormat="1">
      <c r="B131" s="191"/>
      <c r="D131" s="192" t="s">
        <v>135</v>
      </c>
      <c r="E131" s="193" t="s">
        <v>5</v>
      </c>
      <c r="F131" s="194" t="s">
        <v>172</v>
      </c>
      <c r="H131" s="195">
        <v>465</v>
      </c>
      <c r="I131" s="196"/>
      <c r="L131" s="191"/>
      <c r="M131" s="197"/>
      <c r="N131" s="198"/>
      <c r="O131" s="198"/>
      <c r="P131" s="198"/>
      <c r="Q131" s="198"/>
      <c r="R131" s="198"/>
      <c r="S131" s="198"/>
      <c r="T131" s="199"/>
      <c r="AT131" s="193" t="s">
        <v>135</v>
      </c>
      <c r="AU131" s="193" t="s">
        <v>81</v>
      </c>
      <c r="AV131" s="11" t="s">
        <v>81</v>
      </c>
      <c r="AW131" s="11" t="s">
        <v>33</v>
      </c>
      <c r="AX131" s="11" t="s">
        <v>69</v>
      </c>
      <c r="AY131" s="193" t="s">
        <v>116</v>
      </c>
    </row>
    <row r="132" spans="2:65" s="12" customFormat="1">
      <c r="B132" s="200"/>
      <c r="D132" s="201" t="s">
        <v>135</v>
      </c>
      <c r="E132" s="202" t="s">
        <v>5</v>
      </c>
      <c r="F132" s="203" t="s">
        <v>137</v>
      </c>
      <c r="H132" s="204">
        <v>465</v>
      </c>
      <c r="I132" s="205"/>
      <c r="L132" s="200"/>
      <c r="M132" s="206"/>
      <c r="N132" s="207"/>
      <c r="O132" s="207"/>
      <c r="P132" s="207"/>
      <c r="Q132" s="207"/>
      <c r="R132" s="207"/>
      <c r="S132" s="207"/>
      <c r="T132" s="208"/>
      <c r="AT132" s="209" t="s">
        <v>135</v>
      </c>
      <c r="AU132" s="209" t="s">
        <v>81</v>
      </c>
      <c r="AV132" s="12" t="s">
        <v>122</v>
      </c>
      <c r="AW132" s="12" t="s">
        <v>33</v>
      </c>
      <c r="AX132" s="12" t="s">
        <v>74</v>
      </c>
      <c r="AY132" s="209" t="s">
        <v>116</v>
      </c>
    </row>
    <row r="133" spans="2:65" s="1" customFormat="1" ht="44.25" customHeight="1">
      <c r="B133" s="168"/>
      <c r="C133" s="169" t="s">
        <v>194</v>
      </c>
      <c r="D133" s="169" t="s">
        <v>119</v>
      </c>
      <c r="E133" s="170" t="s">
        <v>195</v>
      </c>
      <c r="F133" s="171" t="s">
        <v>1097</v>
      </c>
      <c r="G133" s="172" t="s">
        <v>162</v>
      </c>
      <c r="H133" s="173">
        <v>2255</v>
      </c>
      <c r="I133" s="174"/>
      <c r="J133" s="175">
        <f>ROUND(I133*H133,2)</f>
        <v>0</v>
      </c>
      <c r="K133" s="171"/>
      <c r="L133" s="40"/>
      <c r="M133" s="176" t="s">
        <v>5</v>
      </c>
      <c r="N133" s="177" t="s">
        <v>40</v>
      </c>
      <c r="O133" s="41"/>
      <c r="P133" s="178">
        <f>O133*H133</f>
        <v>0</v>
      </c>
      <c r="Q133" s="178">
        <v>0</v>
      </c>
      <c r="R133" s="178">
        <f>Q133*H133</f>
        <v>0</v>
      </c>
      <c r="S133" s="178">
        <v>0.316</v>
      </c>
      <c r="T133" s="179">
        <f>S133*H133</f>
        <v>712.58</v>
      </c>
      <c r="AR133" s="23" t="s">
        <v>122</v>
      </c>
      <c r="AT133" s="23" t="s">
        <v>119</v>
      </c>
      <c r="AU133" s="23" t="s">
        <v>81</v>
      </c>
      <c r="AY133" s="23" t="s">
        <v>116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23" t="s">
        <v>74</v>
      </c>
      <c r="BK133" s="180">
        <f>ROUND(I133*H133,2)</f>
        <v>0</v>
      </c>
      <c r="BL133" s="23" t="s">
        <v>122</v>
      </c>
      <c r="BM133" s="23" t="s">
        <v>196</v>
      </c>
    </row>
    <row r="134" spans="2:65" s="13" customFormat="1">
      <c r="B134" s="213"/>
      <c r="D134" s="192" t="s">
        <v>135</v>
      </c>
      <c r="E134" s="214" t="s">
        <v>5</v>
      </c>
      <c r="F134" s="215" t="s">
        <v>197</v>
      </c>
      <c r="H134" s="216" t="s">
        <v>5</v>
      </c>
      <c r="I134" s="217"/>
      <c r="L134" s="213"/>
      <c r="M134" s="218"/>
      <c r="N134" s="219"/>
      <c r="O134" s="219"/>
      <c r="P134" s="219"/>
      <c r="Q134" s="219"/>
      <c r="R134" s="219"/>
      <c r="S134" s="219"/>
      <c r="T134" s="220"/>
      <c r="AT134" s="216" t="s">
        <v>135</v>
      </c>
      <c r="AU134" s="216" t="s">
        <v>81</v>
      </c>
      <c r="AV134" s="13" t="s">
        <v>74</v>
      </c>
      <c r="AW134" s="13" t="s">
        <v>33</v>
      </c>
      <c r="AX134" s="13" t="s">
        <v>69</v>
      </c>
      <c r="AY134" s="216" t="s">
        <v>116</v>
      </c>
    </row>
    <row r="135" spans="2:65" s="11" customFormat="1">
      <c r="B135" s="191"/>
      <c r="D135" s="192" t="s">
        <v>135</v>
      </c>
      <c r="E135" s="193" t="s">
        <v>5</v>
      </c>
      <c r="F135" s="194" t="s">
        <v>182</v>
      </c>
      <c r="H135" s="195">
        <v>2255</v>
      </c>
      <c r="I135" s="196"/>
      <c r="L135" s="191"/>
      <c r="M135" s="197"/>
      <c r="N135" s="198"/>
      <c r="O135" s="198"/>
      <c r="P135" s="198"/>
      <c r="Q135" s="198"/>
      <c r="R135" s="198"/>
      <c r="S135" s="198"/>
      <c r="T135" s="199"/>
      <c r="AT135" s="193" t="s">
        <v>135</v>
      </c>
      <c r="AU135" s="193" t="s">
        <v>81</v>
      </c>
      <c r="AV135" s="11" t="s">
        <v>81</v>
      </c>
      <c r="AW135" s="11" t="s">
        <v>33</v>
      </c>
      <c r="AX135" s="11" t="s">
        <v>69</v>
      </c>
      <c r="AY135" s="193" t="s">
        <v>116</v>
      </c>
    </row>
    <row r="136" spans="2:65" s="12" customFormat="1">
      <c r="B136" s="200"/>
      <c r="D136" s="201" t="s">
        <v>135</v>
      </c>
      <c r="E136" s="202" t="s">
        <v>5</v>
      </c>
      <c r="F136" s="203" t="s">
        <v>137</v>
      </c>
      <c r="H136" s="204">
        <v>2255</v>
      </c>
      <c r="I136" s="205"/>
      <c r="L136" s="200"/>
      <c r="M136" s="206"/>
      <c r="N136" s="207"/>
      <c r="O136" s="207"/>
      <c r="P136" s="207"/>
      <c r="Q136" s="207"/>
      <c r="R136" s="207"/>
      <c r="S136" s="207"/>
      <c r="T136" s="208"/>
      <c r="AT136" s="209" t="s">
        <v>135</v>
      </c>
      <c r="AU136" s="209" t="s">
        <v>81</v>
      </c>
      <c r="AV136" s="12" t="s">
        <v>122</v>
      </c>
      <c r="AW136" s="12" t="s">
        <v>33</v>
      </c>
      <c r="AX136" s="12" t="s">
        <v>74</v>
      </c>
      <c r="AY136" s="209" t="s">
        <v>116</v>
      </c>
    </row>
    <row r="137" spans="2:65" s="1" customFormat="1" ht="31.5" customHeight="1">
      <c r="B137" s="168"/>
      <c r="C137" s="169" t="s">
        <v>198</v>
      </c>
      <c r="D137" s="169" t="s">
        <v>119</v>
      </c>
      <c r="E137" s="170" t="s">
        <v>199</v>
      </c>
      <c r="F137" s="171" t="s">
        <v>1070</v>
      </c>
      <c r="G137" s="172" t="s">
        <v>200</v>
      </c>
      <c r="H137" s="173">
        <v>722</v>
      </c>
      <c r="I137" s="174"/>
      <c r="J137" s="175">
        <f>ROUND(I137*H137,2)</f>
        <v>0</v>
      </c>
      <c r="K137" s="171"/>
      <c r="L137" s="40"/>
      <c r="M137" s="176" t="s">
        <v>5</v>
      </c>
      <c r="N137" s="177" t="s">
        <v>40</v>
      </c>
      <c r="O137" s="41"/>
      <c r="P137" s="178">
        <f>O137*H137</f>
        <v>0</v>
      </c>
      <c r="Q137" s="178">
        <v>0</v>
      </c>
      <c r="R137" s="178">
        <f>Q137*H137</f>
        <v>0</v>
      </c>
      <c r="S137" s="178">
        <v>0.20499999999999999</v>
      </c>
      <c r="T137" s="179">
        <f>S137*H137</f>
        <v>148.01</v>
      </c>
      <c r="AR137" s="23" t="s">
        <v>122</v>
      </c>
      <c r="AT137" s="23" t="s">
        <v>119</v>
      </c>
      <c r="AU137" s="23" t="s">
        <v>81</v>
      </c>
      <c r="AY137" s="23" t="s">
        <v>116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23" t="s">
        <v>74</v>
      </c>
      <c r="BK137" s="180">
        <f>ROUND(I137*H137,2)</f>
        <v>0</v>
      </c>
      <c r="BL137" s="23" t="s">
        <v>122</v>
      </c>
      <c r="BM137" s="23" t="s">
        <v>201</v>
      </c>
    </row>
    <row r="138" spans="2:65" s="13" customFormat="1">
      <c r="B138" s="213"/>
      <c r="D138" s="192" t="s">
        <v>135</v>
      </c>
      <c r="E138" s="214" t="s">
        <v>5</v>
      </c>
      <c r="F138" s="215" t="s">
        <v>186</v>
      </c>
      <c r="H138" s="216" t="s">
        <v>5</v>
      </c>
      <c r="I138" s="217"/>
      <c r="L138" s="213"/>
      <c r="M138" s="218"/>
      <c r="N138" s="219"/>
      <c r="O138" s="219"/>
      <c r="P138" s="219"/>
      <c r="Q138" s="219"/>
      <c r="R138" s="219"/>
      <c r="S138" s="219"/>
      <c r="T138" s="220"/>
      <c r="AT138" s="216" t="s">
        <v>135</v>
      </c>
      <c r="AU138" s="216" t="s">
        <v>81</v>
      </c>
      <c r="AV138" s="13" t="s">
        <v>74</v>
      </c>
      <c r="AW138" s="13" t="s">
        <v>33</v>
      </c>
      <c r="AX138" s="13" t="s">
        <v>69</v>
      </c>
      <c r="AY138" s="216" t="s">
        <v>116</v>
      </c>
    </row>
    <row r="139" spans="2:65" s="11" customFormat="1">
      <c r="B139" s="191"/>
      <c r="D139" s="192" t="s">
        <v>135</v>
      </c>
      <c r="E139" s="193" t="s">
        <v>5</v>
      </c>
      <c r="F139" s="194" t="s">
        <v>202</v>
      </c>
      <c r="H139" s="195">
        <v>722</v>
      </c>
      <c r="I139" s="196"/>
      <c r="L139" s="191"/>
      <c r="M139" s="197"/>
      <c r="N139" s="198"/>
      <c r="O139" s="198"/>
      <c r="P139" s="198"/>
      <c r="Q139" s="198"/>
      <c r="R139" s="198"/>
      <c r="S139" s="198"/>
      <c r="T139" s="199"/>
      <c r="AT139" s="193" t="s">
        <v>135</v>
      </c>
      <c r="AU139" s="193" t="s">
        <v>81</v>
      </c>
      <c r="AV139" s="11" t="s">
        <v>81</v>
      </c>
      <c r="AW139" s="11" t="s">
        <v>33</v>
      </c>
      <c r="AX139" s="11" t="s">
        <v>69</v>
      </c>
      <c r="AY139" s="193" t="s">
        <v>116</v>
      </c>
    </row>
    <row r="140" spans="2:65" s="12" customFormat="1">
      <c r="B140" s="200"/>
      <c r="D140" s="201" t="s">
        <v>135</v>
      </c>
      <c r="E140" s="202" t="s">
        <v>5</v>
      </c>
      <c r="F140" s="203" t="s">
        <v>137</v>
      </c>
      <c r="H140" s="204">
        <v>722</v>
      </c>
      <c r="I140" s="205"/>
      <c r="L140" s="200"/>
      <c r="M140" s="206"/>
      <c r="N140" s="207"/>
      <c r="O140" s="207"/>
      <c r="P140" s="207"/>
      <c r="Q140" s="207"/>
      <c r="R140" s="207"/>
      <c r="S140" s="207"/>
      <c r="T140" s="208"/>
      <c r="AT140" s="209" t="s">
        <v>135</v>
      </c>
      <c r="AU140" s="209" t="s">
        <v>81</v>
      </c>
      <c r="AV140" s="12" t="s">
        <v>122</v>
      </c>
      <c r="AW140" s="12" t="s">
        <v>33</v>
      </c>
      <c r="AX140" s="12" t="s">
        <v>74</v>
      </c>
      <c r="AY140" s="209" t="s">
        <v>116</v>
      </c>
    </row>
    <row r="141" spans="2:65" s="1" customFormat="1" ht="44.25" customHeight="1">
      <c r="B141" s="168"/>
      <c r="C141" s="169" t="s">
        <v>203</v>
      </c>
      <c r="D141" s="169" t="s">
        <v>119</v>
      </c>
      <c r="E141" s="170" t="s">
        <v>204</v>
      </c>
      <c r="F141" s="171" t="s">
        <v>1071</v>
      </c>
      <c r="G141" s="172" t="s">
        <v>121</v>
      </c>
      <c r="H141" s="173">
        <v>500</v>
      </c>
      <c r="I141" s="174"/>
      <c r="J141" s="175">
        <f>ROUND(I141*H141,2)</f>
        <v>0</v>
      </c>
      <c r="K141" s="171"/>
      <c r="L141" s="40"/>
      <c r="M141" s="176" t="s">
        <v>5</v>
      </c>
      <c r="N141" s="177" t="s">
        <v>40</v>
      </c>
      <c r="O141" s="41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AR141" s="23" t="s">
        <v>122</v>
      </c>
      <c r="AT141" s="23" t="s">
        <v>119</v>
      </c>
      <c r="AU141" s="23" t="s">
        <v>81</v>
      </c>
      <c r="AY141" s="23" t="s">
        <v>116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23" t="s">
        <v>74</v>
      </c>
      <c r="BK141" s="180">
        <f>ROUND(I141*H141,2)</f>
        <v>0</v>
      </c>
      <c r="BL141" s="23" t="s">
        <v>122</v>
      </c>
      <c r="BM141" s="23" t="s">
        <v>205</v>
      </c>
    </row>
    <row r="142" spans="2:65" s="13" customFormat="1">
      <c r="B142" s="213"/>
      <c r="D142" s="192" t="s">
        <v>135</v>
      </c>
      <c r="E142" s="214" t="s">
        <v>5</v>
      </c>
      <c r="F142" s="215" t="s">
        <v>206</v>
      </c>
      <c r="H142" s="216" t="s">
        <v>5</v>
      </c>
      <c r="I142" s="217"/>
      <c r="L142" s="213"/>
      <c r="M142" s="218"/>
      <c r="N142" s="219"/>
      <c r="O142" s="219"/>
      <c r="P142" s="219"/>
      <c r="Q142" s="219"/>
      <c r="R142" s="219"/>
      <c r="S142" s="219"/>
      <c r="T142" s="220"/>
      <c r="AT142" s="216" t="s">
        <v>135</v>
      </c>
      <c r="AU142" s="216" t="s">
        <v>81</v>
      </c>
      <c r="AV142" s="13" t="s">
        <v>74</v>
      </c>
      <c r="AW142" s="13" t="s">
        <v>33</v>
      </c>
      <c r="AX142" s="13" t="s">
        <v>69</v>
      </c>
      <c r="AY142" s="216" t="s">
        <v>116</v>
      </c>
    </row>
    <row r="143" spans="2:65" s="11" customFormat="1">
      <c r="B143" s="191"/>
      <c r="D143" s="192" t="s">
        <v>135</v>
      </c>
      <c r="E143" s="193" t="s">
        <v>5</v>
      </c>
      <c r="F143" s="194" t="s">
        <v>207</v>
      </c>
      <c r="H143" s="195">
        <v>500</v>
      </c>
      <c r="I143" s="196"/>
      <c r="L143" s="191"/>
      <c r="M143" s="197"/>
      <c r="N143" s="198"/>
      <c r="O143" s="198"/>
      <c r="P143" s="198"/>
      <c r="Q143" s="198"/>
      <c r="R143" s="198"/>
      <c r="S143" s="198"/>
      <c r="T143" s="199"/>
      <c r="AT143" s="193" t="s">
        <v>135</v>
      </c>
      <c r="AU143" s="193" t="s">
        <v>81</v>
      </c>
      <c r="AV143" s="11" t="s">
        <v>81</v>
      </c>
      <c r="AW143" s="11" t="s">
        <v>33</v>
      </c>
      <c r="AX143" s="11" t="s">
        <v>69</v>
      </c>
      <c r="AY143" s="193" t="s">
        <v>116</v>
      </c>
    </row>
    <row r="144" spans="2:65" s="12" customFormat="1">
      <c r="B144" s="200"/>
      <c r="D144" s="201" t="s">
        <v>135</v>
      </c>
      <c r="E144" s="202" t="s">
        <v>5</v>
      </c>
      <c r="F144" s="203" t="s">
        <v>137</v>
      </c>
      <c r="H144" s="204">
        <v>500</v>
      </c>
      <c r="I144" s="205"/>
      <c r="L144" s="200"/>
      <c r="M144" s="206"/>
      <c r="N144" s="207"/>
      <c r="O144" s="207"/>
      <c r="P144" s="207"/>
      <c r="Q144" s="207"/>
      <c r="R144" s="207"/>
      <c r="S144" s="207"/>
      <c r="T144" s="208"/>
      <c r="AT144" s="209" t="s">
        <v>135</v>
      </c>
      <c r="AU144" s="209" t="s">
        <v>81</v>
      </c>
      <c r="AV144" s="12" t="s">
        <v>122</v>
      </c>
      <c r="AW144" s="12" t="s">
        <v>33</v>
      </c>
      <c r="AX144" s="12" t="s">
        <v>74</v>
      </c>
      <c r="AY144" s="209" t="s">
        <v>116</v>
      </c>
    </row>
    <row r="145" spans="2:65" s="1" customFormat="1" ht="31.5" customHeight="1">
      <c r="B145" s="168"/>
      <c r="C145" s="169" t="s">
        <v>208</v>
      </c>
      <c r="D145" s="169" t="s">
        <v>119</v>
      </c>
      <c r="E145" s="170" t="s">
        <v>209</v>
      </c>
      <c r="F145" s="171" t="s">
        <v>1072</v>
      </c>
      <c r="G145" s="172" t="s">
        <v>121</v>
      </c>
      <c r="H145" s="173">
        <v>500</v>
      </c>
      <c r="I145" s="174"/>
      <c r="J145" s="175">
        <f>ROUND(I145*H145,2)</f>
        <v>0</v>
      </c>
      <c r="K145" s="171"/>
      <c r="L145" s="40"/>
      <c r="M145" s="176" t="s">
        <v>5</v>
      </c>
      <c r="N145" s="177" t="s">
        <v>40</v>
      </c>
      <c r="O145" s="41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AR145" s="23" t="s">
        <v>122</v>
      </c>
      <c r="AT145" s="23" t="s">
        <v>119</v>
      </c>
      <c r="AU145" s="23" t="s">
        <v>81</v>
      </c>
      <c r="AY145" s="23" t="s">
        <v>116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23" t="s">
        <v>74</v>
      </c>
      <c r="BK145" s="180">
        <f>ROUND(I145*H145,2)</f>
        <v>0</v>
      </c>
      <c r="BL145" s="23" t="s">
        <v>122</v>
      </c>
      <c r="BM145" s="23" t="s">
        <v>210</v>
      </c>
    </row>
    <row r="146" spans="2:65" s="13" customFormat="1">
      <c r="B146" s="213"/>
      <c r="D146" s="192" t="s">
        <v>135</v>
      </c>
      <c r="E146" s="214" t="s">
        <v>5</v>
      </c>
      <c r="F146" s="215" t="s">
        <v>211</v>
      </c>
      <c r="H146" s="216" t="s">
        <v>5</v>
      </c>
      <c r="I146" s="217"/>
      <c r="L146" s="213"/>
      <c r="M146" s="218"/>
      <c r="N146" s="219"/>
      <c r="O146" s="219"/>
      <c r="P146" s="219"/>
      <c r="Q146" s="219"/>
      <c r="R146" s="219"/>
      <c r="S146" s="219"/>
      <c r="T146" s="220"/>
      <c r="AT146" s="216" t="s">
        <v>135</v>
      </c>
      <c r="AU146" s="216" t="s">
        <v>81</v>
      </c>
      <c r="AV146" s="13" t="s">
        <v>74</v>
      </c>
      <c r="AW146" s="13" t="s">
        <v>33</v>
      </c>
      <c r="AX146" s="13" t="s">
        <v>69</v>
      </c>
      <c r="AY146" s="216" t="s">
        <v>116</v>
      </c>
    </row>
    <row r="147" spans="2:65" s="11" customFormat="1">
      <c r="B147" s="191"/>
      <c r="D147" s="192" t="s">
        <v>135</v>
      </c>
      <c r="E147" s="193" t="s">
        <v>5</v>
      </c>
      <c r="F147" s="194" t="s">
        <v>212</v>
      </c>
      <c r="H147" s="195">
        <v>181</v>
      </c>
      <c r="I147" s="196"/>
      <c r="L147" s="191"/>
      <c r="M147" s="197"/>
      <c r="N147" s="198"/>
      <c r="O147" s="198"/>
      <c r="P147" s="198"/>
      <c r="Q147" s="198"/>
      <c r="R147" s="198"/>
      <c r="S147" s="198"/>
      <c r="T147" s="199"/>
      <c r="AT147" s="193" t="s">
        <v>135</v>
      </c>
      <c r="AU147" s="193" t="s">
        <v>81</v>
      </c>
      <c r="AV147" s="11" t="s">
        <v>81</v>
      </c>
      <c r="AW147" s="11" t="s">
        <v>33</v>
      </c>
      <c r="AX147" s="11" t="s">
        <v>69</v>
      </c>
      <c r="AY147" s="193" t="s">
        <v>116</v>
      </c>
    </row>
    <row r="148" spans="2:65" s="13" customFormat="1">
      <c r="B148" s="213"/>
      <c r="D148" s="192" t="s">
        <v>135</v>
      </c>
      <c r="E148" s="214" t="s">
        <v>5</v>
      </c>
      <c r="F148" s="215" t="s">
        <v>213</v>
      </c>
      <c r="H148" s="216" t="s">
        <v>5</v>
      </c>
      <c r="I148" s="217"/>
      <c r="L148" s="213"/>
      <c r="M148" s="218"/>
      <c r="N148" s="219"/>
      <c r="O148" s="219"/>
      <c r="P148" s="219"/>
      <c r="Q148" s="219"/>
      <c r="R148" s="219"/>
      <c r="S148" s="219"/>
      <c r="T148" s="220"/>
      <c r="AT148" s="216" t="s">
        <v>135</v>
      </c>
      <c r="AU148" s="216" t="s">
        <v>81</v>
      </c>
      <c r="AV148" s="13" t="s">
        <v>74</v>
      </c>
      <c r="AW148" s="13" t="s">
        <v>33</v>
      </c>
      <c r="AX148" s="13" t="s">
        <v>69</v>
      </c>
      <c r="AY148" s="216" t="s">
        <v>116</v>
      </c>
    </row>
    <row r="149" spans="2:65" s="11" customFormat="1">
      <c r="B149" s="191"/>
      <c r="D149" s="192" t="s">
        <v>135</v>
      </c>
      <c r="E149" s="193" t="s">
        <v>5</v>
      </c>
      <c r="F149" s="194" t="s">
        <v>214</v>
      </c>
      <c r="H149" s="195">
        <v>319</v>
      </c>
      <c r="I149" s="196"/>
      <c r="L149" s="191"/>
      <c r="M149" s="197"/>
      <c r="N149" s="198"/>
      <c r="O149" s="198"/>
      <c r="P149" s="198"/>
      <c r="Q149" s="198"/>
      <c r="R149" s="198"/>
      <c r="S149" s="198"/>
      <c r="T149" s="199"/>
      <c r="AT149" s="193" t="s">
        <v>135</v>
      </c>
      <c r="AU149" s="193" t="s">
        <v>81</v>
      </c>
      <c r="AV149" s="11" t="s">
        <v>81</v>
      </c>
      <c r="AW149" s="11" t="s">
        <v>33</v>
      </c>
      <c r="AX149" s="11" t="s">
        <v>69</v>
      </c>
      <c r="AY149" s="193" t="s">
        <v>116</v>
      </c>
    </row>
    <row r="150" spans="2:65" s="12" customFormat="1">
      <c r="B150" s="200"/>
      <c r="D150" s="201" t="s">
        <v>135</v>
      </c>
      <c r="E150" s="202" t="s">
        <v>5</v>
      </c>
      <c r="F150" s="203" t="s">
        <v>137</v>
      </c>
      <c r="H150" s="204">
        <v>500</v>
      </c>
      <c r="I150" s="205"/>
      <c r="L150" s="200"/>
      <c r="M150" s="206"/>
      <c r="N150" s="207"/>
      <c r="O150" s="207"/>
      <c r="P150" s="207"/>
      <c r="Q150" s="207"/>
      <c r="R150" s="207"/>
      <c r="S150" s="207"/>
      <c r="T150" s="208"/>
      <c r="AT150" s="209" t="s">
        <v>135</v>
      </c>
      <c r="AU150" s="209" t="s">
        <v>81</v>
      </c>
      <c r="AV150" s="12" t="s">
        <v>122</v>
      </c>
      <c r="AW150" s="12" t="s">
        <v>33</v>
      </c>
      <c r="AX150" s="12" t="s">
        <v>74</v>
      </c>
      <c r="AY150" s="209" t="s">
        <v>116</v>
      </c>
    </row>
    <row r="151" spans="2:65" s="1" customFormat="1" ht="44.25" customHeight="1">
      <c r="B151" s="168"/>
      <c r="C151" s="169" t="s">
        <v>10</v>
      </c>
      <c r="D151" s="169" t="s">
        <v>119</v>
      </c>
      <c r="E151" s="170" t="s">
        <v>120</v>
      </c>
      <c r="F151" s="171" t="s">
        <v>1073</v>
      </c>
      <c r="G151" s="172" t="s">
        <v>121</v>
      </c>
      <c r="H151" s="173">
        <v>780</v>
      </c>
      <c r="I151" s="174"/>
      <c r="J151" s="175">
        <f>ROUND(I151*H151,2)</f>
        <v>0</v>
      </c>
      <c r="K151" s="171"/>
      <c r="L151" s="40"/>
      <c r="M151" s="176" t="s">
        <v>5</v>
      </c>
      <c r="N151" s="177" t="s">
        <v>40</v>
      </c>
      <c r="O151" s="41"/>
      <c r="P151" s="178">
        <f>O151*H151</f>
        <v>0</v>
      </c>
      <c r="Q151" s="178">
        <v>0</v>
      </c>
      <c r="R151" s="178">
        <f>Q151*H151</f>
        <v>0</v>
      </c>
      <c r="S151" s="178">
        <v>0</v>
      </c>
      <c r="T151" s="179">
        <f>S151*H151</f>
        <v>0</v>
      </c>
      <c r="AR151" s="23" t="s">
        <v>122</v>
      </c>
      <c r="AT151" s="23" t="s">
        <v>119</v>
      </c>
      <c r="AU151" s="23" t="s">
        <v>81</v>
      </c>
      <c r="AY151" s="23" t="s">
        <v>116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23" t="s">
        <v>74</v>
      </c>
      <c r="BK151" s="180">
        <f>ROUND(I151*H151,2)</f>
        <v>0</v>
      </c>
      <c r="BL151" s="23" t="s">
        <v>122</v>
      </c>
      <c r="BM151" s="23" t="s">
        <v>215</v>
      </c>
    </row>
    <row r="152" spans="2:65" s="13" customFormat="1">
      <c r="B152" s="213"/>
      <c r="D152" s="192" t="s">
        <v>135</v>
      </c>
      <c r="E152" s="214" t="s">
        <v>5</v>
      </c>
      <c r="F152" s="215" t="s">
        <v>206</v>
      </c>
      <c r="H152" s="216" t="s">
        <v>5</v>
      </c>
      <c r="I152" s="217"/>
      <c r="L152" s="213"/>
      <c r="M152" s="218"/>
      <c r="N152" s="219"/>
      <c r="O152" s="219"/>
      <c r="P152" s="219"/>
      <c r="Q152" s="219"/>
      <c r="R152" s="219"/>
      <c r="S152" s="219"/>
      <c r="T152" s="220"/>
      <c r="AT152" s="216" t="s">
        <v>135</v>
      </c>
      <c r="AU152" s="216" t="s">
        <v>81</v>
      </c>
      <c r="AV152" s="13" t="s">
        <v>74</v>
      </c>
      <c r="AW152" s="13" t="s">
        <v>33</v>
      </c>
      <c r="AX152" s="13" t="s">
        <v>69</v>
      </c>
      <c r="AY152" s="216" t="s">
        <v>116</v>
      </c>
    </row>
    <row r="153" spans="2:65" s="11" customFormat="1">
      <c r="B153" s="191"/>
      <c r="D153" s="192" t="s">
        <v>135</v>
      </c>
      <c r="E153" s="193" t="s">
        <v>5</v>
      </c>
      <c r="F153" s="194" t="s">
        <v>216</v>
      </c>
      <c r="H153" s="195">
        <v>780</v>
      </c>
      <c r="I153" s="196"/>
      <c r="L153" s="191"/>
      <c r="M153" s="197"/>
      <c r="N153" s="198"/>
      <c r="O153" s="198"/>
      <c r="P153" s="198"/>
      <c r="Q153" s="198"/>
      <c r="R153" s="198"/>
      <c r="S153" s="198"/>
      <c r="T153" s="199"/>
      <c r="AT153" s="193" t="s">
        <v>135</v>
      </c>
      <c r="AU153" s="193" t="s">
        <v>81</v>
      </c>
      <c r="AV153" s="11" t="s">
        <v>81</v>
      </c>
      <c r="AW153" s="11" t="s">
        <v>33</v>
      </c>
      <c r="AX153" s="11" t="s">
        <v>69</v>
      </c>
      <c r="AY153" s="193" t="s">
        <v>116</v>
      </c>
    </row>
    <row r="154" spans="2:65" s="12" customFormat="1">
      <c r="B154" s="200"/>
      <c r="D154" s="201" t="s">
        <v>135</v>
      </c>
      <c r="E154" s="202" t="s">
        <v>5</v>
      </c>
      <c r="F154" s="203" t="s">
        <v>137</v>
      </c>
      <c r="H154" s="204">
        <v>780</v>
      </c>
      <c r="I154" s="205"/>
      <c r="L154" s="200"/>
      <c r="M154" s="206"/>
      <c r="N154" s="207"/>
      <c r="O154" s="207"/>
      <c r="P154" s="207"/>
      <c r="Q154" s="207"/>
      <c r="R154" s="207"/>
      <c r="S154" s="207"/>
      <c r="T154" s="208"/>
      <c r="AT154" s="209" t="s">
        <v>135</v>
      </c>
      <c r="AU154" s="209" t="s">
        <v>81</v>
      </c>
      <c r="AV154" s="12" t="s">
        <v>122</v>
      </c>
      <c r="AW154" s="12" t="s">
        <v>33</v>
      </c>
      <c r="AX154" s="12" t="s">
        <v>74</v>
      </c>
      <c r="AY154" s="209" t="s">
        <v>116</v>
      </c>
    </row>
    <row r="155" spans="2:65" s="1" customFormat="1" ht="31.5" customHeight="1">
      <c r="B155" s="168"/>
      <c r="C155" s="169" t="s">
        <v>217</v>
      </c>
      <c r="D155" s="169" t="s">
        <v>119</v>
      </c>
      <c r="E155" s="170" t="s">
        <v>218</v>
      </c>
      <c r="F155" s="171" t="s">
        <v>1075</v>
      </c>
      <c r="G155" s="172" t="s">
        <v>121</v>
      </c>
      <c r="H155" s="173">
        <v>5.4</v>
      </c>
      <c r="I155" s="174"/>
      <c r="J155" s="175">
        <f>ROUND(I155*H155,2)</f>
        <v>0</v>
      </c>
      <c r="K155" s="171"/>
      <c r="L155" s="40"/>
      <c r="M155" s="176" t="s">
        <v>5</v>
      </c>
      <c r="N155" s="177" t="s">
        <v>40</v>
      </c>
      <c r="O155" s="41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AR155" s="23" t="s">
        <v>122</v>
      </c>
      <c r="AT155" s="23" t="s">
        <v>119</v>
      </c>
      <c r="AU155" s="23" t="s">
        <v>81</v>
      </c>
      <c r="AY155" s="23" t="s">
        <v>116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23" t="s">
        <v>74</v>
      </c>
      <c r="BK155" s="180">
        <f>ROUND(I155*H155,2)</f>
        <v>0</v>
      </c>
      <c r="BL155" s="23" t="s">
        <v>122</v>
      </c>
      <c r="BM155" s="23" t="s">
        <v>219</v>
      </c>
    </row>
    <row r="156" spans="2:65" s="13" customFormat="1">
      <c r="B156" s="213"/>
      <c r="D156" s="192" t="s">
        <v>135</v>
      </c>
      <c r="E156" s="214" t="s">
        <v>5</v>
      </c>
      <c r="F156" s="215" t="s">
        <v>220</v>
      </c>
      <c r="H156" s="216" t="s">
        <v>5</v>
      </c>
      <c r="I156" s="217"/>
      <c r="L156" s="213"/>
      <c r="M156" s="218"/>
      <c r="N156" s="219"/>
      <c r="O156" s="219"/>
      <c r="P156" s="219"/>
      <c r="Q156" s="219"/>
      <c r="R156" s="219"/>
      <c r="S156" s="219"/>
      <c r="T156" s="220"/>
      <c r="AT156" s="216" t="s">
        <v>135</v>
      </c>
      <c r="AU156" s="216" t="s">
        <v>81</v>
      </c>
      <c r="AV156" s="13" t="s">
        <v>74</v>
      </c>
      <c r="AW156" s="13" t="s">
        <v>33</v>
      </c>
      <c r="AX156" s="13" t="s">
        <v>69</v>
      </c>
      <c r="AY156" s="216" t="s">
        <v>116</v>
      </c>
    </row>
    <row r="157" spans="2:65" s="11" customFormat="1">
      <c r="B157" s="191"/>
      <c r="D157" s="192" t="s">
        <v>135</v>
      </c>
      <c r="E157" s="193" t="s">
        <v>5</v>
      </c>
      <c r="F157" s="194" t="s">
        <v>1074</v>
      </c>
      <c r="H157" s="195">
        <v>5.4</v>
      </c>
      <c r="I157" s="196"/>
      <c r="L157" s="191"/>
      <c r="M157" s="197"/>
      <c r="N157" s="198"/>
      <c r="O157" s="198"/>
      <c r="P157" s="198"/>
      <c r="Q157" s="198"/>
      <c r="R157" s="198"/>
      <c r="S157" s="198"/>
      <c r="T157" s="199"/>
      <c r="AT157" s="193" t="s">
        <v>135</v>
      </c>
      <c r="AU157" s="193" t="s">
        <v>81</v>
      </c>
      <c r="AV157" s="11" t="s">
        <v>81</v>
      </c>
      <c r="AW157" s="11" t="s">
        <v>33</v>
      </c>
      <c r="AX157" s="11" t="s">
        <v>69</v>
      </c>
      <c r="AY157" s="193" t="s">
        <v>116</v>
      </c>
    </row>
    <row r="158" spans="2:65" s="12" customFormat="1">
      <c r="B158" s="200"/>
      <c r="D158" s="201" t="s">
        <v>135</v>
      </c>
      <c r="E158" s="202" t="s">
        <v>5</v>
      </c>
      <c r="F158" s="203" t="s">
        <v>137</v>
      </c>
      <c r="H158" s="204">
        <v>5.4</v>
      </c>
      <c r="I158" s="205"/>
      <c r="L158" s="200"/>
      <c r="M158" s="206"/>
      <c r="N158" s="207"/>
      <c r="O158" s="207"/>
      <c r="P158" s="207"/>
      <c r="Q158" s="207"/>
      <c r="R158" s="207"/>
      <c r="S158" s="207"/>
      <c r="T158" s="208"/>
      <c r="AT158" s="209" t="s">
        <v>135</v>
      </c>
      <c r="AU158" s="209" t="s">
        <v>81</v>
      </c>
      <c r="AV158" s="12" t="s">
        <v>122</v>
      </c>
      <c r="AW158" s="12" t="s">
        <v>33</v>
      </c>
      <c r="AX158" s="12" t="s">
        <v>74</v>
      </c>
      <c r="AY158" s="209" t="s">
        <v>116</v>
      </c>
    </row>
    <row r="159" spans="2:65" s="1" customFormat="1" ht="31.5" customHeight="1">
      <c r="B159" s="168"/>
      <c r="C159" s="169" t="s">
        <v>221</v>
      </c>
      <c r="D159" s="169" t="s">
        <v>119</v>
      </c>
      <c r="E159" s="170" t="s">
        <v>222</v>
      </c>
      <c r="F159" s="171" t="s">
        <v>1076</v>
      </c>
      <c r="G159" s="172" t="s">
        <v>121</v>
      </c>
      <c r="H159" s="173">
        <v>49.524999999999999</v>
      </c>
      <c r="I159" s="174"/>
      <c r="J159" s="175">
        <f>ROUND(I159*H159,2)</f>
        <v>0</v>
      </c>
      <c r="K159" s="171"/>
      <c r="L159" s="40"/>
      <c r="M159" s="176" t="s">
        <v>5</v>
      </c>
      <c r="N159" s="177" t="s">
        <v>40</v>
      </c>
      <c r="O159" s="41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AR159" s="23" t="s">
        <v>122</v>
      </c>
      <c r="AT159" s="23" t="s">
        <v>119</v>
      </c>
      <c r="AU159" s="23" t="s">
        <v>81</v>
      </c>
      <c r="AY159" s="23" t="s">
        <v>116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23" t="s">
        <v>74</v>
      </c>
      <c r="BK159" s="180">
        <f>ROUND(I159*H159,2)</f>
        <v>0</v>
      </c>
      <c r="BL159" s="23" t="s">
        <v>122</v>
      </c>
      <c r="BM159" s="23" t="s">
        <v>223</v>
      </c>
    </row>
    <row r="160" spans="2:65" s="13" customFormat="1">
      <c r="B160" s="213"/>
      <c r="D160" s="192" t="s">
        <v>135</v>
      </c>
      <c r="E160" s="214" t="s">
        <v>5</v>
      </c>
      <c r="F160" s="215" t="s">
        <v>224</v>
      </c>
      <c r="H160" s="216" t="s">
        <v>5</v>
      </c>
      <c r="I160" s="217"/>
      <c r="L160" s="213"/>
      <c r="M160" s="218"/>
      <c r="N160" s="219"/>
      <c r="O160" s="219"/>
      <c r="P160" s="219"/>
      <c r="Q160" s="219"/>
      <c r="R160" s="219"/>
      <c r="S160" s="219"/>
      <c r="T160" s="220"/>
      <c r="AT160" s="216" t="s">
        <v>135</v>
      </c>
      <c r="AU160" s="216" t="s">
        <v>81</v>
      </c>
      <c r="AV160" s="13" t="s">
        <v>74</v>
      </c>
      <c r="AW160" s="13" t="s">
        <v>33</v>
      </c>
      <c r="AX160" s="13" t="s">
        <v>69</v>
      </c>
      <c r="AY160" s="216" t="s">
        <v>116</v>
      </c>
    </row>
    <row r="161" spans="2:65" s="11" customFormat="1">
      <c r="B161" s="191"/>
      <c r="D161" s="192" t="s">
        <v>135</v>
      </c>
      <c r="E161" s="193" t="s">
        <v>5</v>
      </c>
      <c r="F161" s="194" t="s">
        <v>225</v>
      </c>
      <c r="H161" s="195">
        <v>49.524999999999999</v>
      </c>
      <c r="I161" s="196"/>
      <c r="L161" s="191"/>
      <c r="M161" s="197"/>
      <c r="N161" s="198"/>
      <c r="O161" s="198"/>
      <c r="P161" s="198"/>
      <c r="Q161" s="198"/>
      <c r="R161" s="198"/>
      <c r="S161" s="198"/>
      <c r="T161" s="199"/>
      <c r="AT161" s="193" t="s">
        <v>135</v>
      </c>
      <c r="AU161" s="193" t="s">
        <v>81</v>
      </c>
      <c r="AV161" s="11" t="s">
        <v>81</v>
      </c>
      <c r="AW161" s="11" t="s">
        <v>33</v>
      </c>
      <c r="AX161" s="11" t="s">
        <v>69</v>
      </c>
      <c r="AY161" s="193" t="s">
        <v>116</v>
      </c>
    </row>
    <row r="162" spans="2:65" s="12" customFormat="1">
      <c r="B162" s="200"/>
      <c r="D162" s="201" t="s">
        <v>135</v>
      </c>
      <c r="E162" s="202" t="s">
        <v>5</v>
      </c>
      <c r="F162" s="203" t="s">
        <v>137</v>
      </c>
      <c r="H162" s="204">
        <v>49.524999999999999</v>
      </c>
      <c r="I162" s="205"/>
      <c r="L162" s="200"/>
      <c r="M162" s="206"/>
      <c r="N162" s="207"/>
      <c r="O162" s="207"/>
      <c r="P162" s="207"/>
      <c r="Q162" s="207"/>
      <c r="R162" s="207"/>
      <c r="S162" s="207"/>
      <c r="T162" s="208"/>
      <c r="AT162" s="209" t="s">
        <v>135</v>
      </c>
      <c r="AU162" s="209" t="s">
        <v>81</v>
      </c>
      <c r="AV162" s="12" t="s">
        <v>122</v>
      </c>
      <c r="AW162" s="12" t="s">
        <v>33</v>
      </c>
      <c r="AX162" s="12" t="s">
        <v>74</v>
      </c>
      <c r="AY162" s="209" t="s">
        <v>116</v>
      </c>
    </row>
    <row r="163" spans="2:65" s="1" customFormat="1" ht="31.5" customHeight="1">
      <c r="B163" s="168"/>
      <c r="C163" s="169" t="s">
        <v>226</v>
      </c>
      <c r="D163" s="169" t="s">
        <v>119</v>
      </c>
      <c r="E163" s="170" t="s">
        <v>227</v>
      </c>
      <c r="F163" s="171" t="s">
        <v>1077</v>
      </c>
      <c r="G163" s="172" t="s">
        <v>121</v>
      </c>
      <c r="H163" s="173">
        <v>253.77</v>
      </c>
      <c r="I163" s="174"/>
      <c r="J163" s="175">
        <f>ROUND(I163*H163,2)</f>
        <v>0</v>
      </c>
      <c r="K163" s="171"/>
      <c r="L163" s="40"/>
      <c r="M163" s="176" t="s">
        <v>5</v>
      </c>
      <c r="N163" s="177" t="s">
        <v>40</v>
      </c>
      <c r="O163" s="41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AR163" s="23" t="s">
        <v>122</v>
      </c>
      <c r="AT163" s="23" t="s">
        <v>119</v>
      </c>
      <c r="AU163" s="23" t="s">
        <v>81</v>
      </c>
      <c r="AY163" s="23" t="s">
        <v>116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23" t="s">
        <v>74</v>
      </c>
      <c r="BK163" s="180">
        <f>ROUND(I163*H163,2)</f>
        <v>0</v>
      </c>
      <c r="BL163" s="23" t="s">
        <v>122</v>
      </c>
      <c r="BM163" s="23" t="s">
        <v>228</v>
      </c>
    </row>
    <row r="164" spans="2:65" s="13" customFormat="1">
      <c r="B164" s="213"/>
      <c r="D164" s="192" t="s">
        <v>135</v>
      </c>
      <c r="E164" s="214" t="s">
        <v>5</v>
      </c>
      <c r="F164" s="215" t="s">
        <v>229</v>
      </c>
      <c r="H164" s="216" t="s">
        <v>5</v>
      </c>
      <c r="I164" s="217"/>
      <c r="L164" s="213"/>
      <c r="M164" s="218"/>
      <c r="N164" s="219"/>
      <c r="O164" s="219"/>
      <c r="P164" s="219"/>
      <c r="Q164" s="219"/>
      <c r="R164" s="219"/>
      <c r="S164" s="219"/>
      <c r="T164" s="220"/>
      <c r="AT164" s="216" t="s">
        <v>135</v>
      </c>
      <c r="AU164" s="216" t="s">
        <v>81</v>
      </c>
      <c r="AV164" s="13" t="s">
        <v>74</v>
      </c>
      <c r="AW164" s="13" t="s">
        <v>33</v>
      </c>
      <c r="AX164" s="13" t="s">
        <v>69</v>
      </c>
      <c r="AY164" s="216" t="s">
        <v>116</v>
      </c>
    </row>
    <row r="165" spans="2:65" s="11" customFormat="1">
      <c r="B165" s="191"/>
      <c r="D165" s="192" t="s">
        <v>135</v>
      </c>
      <c r="E165" s="193" t="s">
        <v>5</v>
      </c>
      <c r="F165" s="194" t="s">
        <v>230</v>
      </c>
      <c r="H165" s="195">
        <v>165</v>
      </c>
      <c r="I165" s="196"/>
      <c r="L165" s="191"/>
      <c r="M165" s="197"/>
      <c r="N165" s="198"/>
      <c r="O165" s="198"/>
      <c r="P165" s="198"/>
      <c r="Q165" s="198"/>
      <c r="R165" s="198"/>
      <c r="S165" s="198"/>
      <c r="T165" s="199"/>
      <c r="AT165" s="193" t="s">
        <v>135</v>
      </c>
      <c r="AU165" s="193" t="s">
        <v>81</v>
      </c>
      <c r="AV165" s="11" t="s">
        <v>81</v>
      </c>
      <c r="AW165" s="11" t="s">
        <v>33</v>
      </c>
      <c r="AX165" s="11" t="s">
        <v>69</v>
      </c>
      <c r="AY165" s="193" t="s">
        <v>116</v>
      </c>
    </row>
    <row r="166" spans="2:65" s="11" customFormat="1">
      <c r="B166" s="191"/>
      <c r="D166" s="192" t="s">
        <v>135</v>
      </c>
      <c r="E166" s="193" t="s">
        <v>5</v>
      </c>
      <c r="F166" s="194" t="s">
        <v>231</v>
      </c>
      <c r="H166" s="195">
        <v>32.25</v>
      </c>
      <c r="I166" s="196"/>
      <c r="L166" s="191"/>
      <c r="M166" s="197"/>
      <c r="N166" s="198"/>
      <c r="O166" s="198"/>
      <c r="P166" s="198"/>
      <c r="Q166" s="198"/>
      <c r="R166" s="198"/>
      <c r="S166" s="198"/>
      <c r="T166" s="199"/>
      <c r="AT166" s="193" t="s">
        <v>135</v>
      </c>
      <c r="AU166" s="193" t="s">
        <v>81</v>
      </c>
      <c r="AV166" s="11" t="s">
        <v>81</v>
      </c>
      <c r="AW166" s="11" t="s">
        <v>33</v>
      </c>
      <c r="AX166" s="11" t="s">
        <v>69</v>
      </c>
      <c r="AY166" s="193" t="s">
        <v>116</v>
      </c>
    </row>
    <row r="167" spans="2:65" s="13" customFormat="1">
      <c r="B167" s="213"/>
      <c r="D167" s="192" t="s">
        <v>135</v>
      </c>
      <c r="E167" s="214" t="s">
        <v>5</v>
      </c>
      <c r="F167" s="215" t="s">
        <v>232</v>
      </c>
      <c r="H167" s="216" t="s">
        <v>5</v>
      </c>
      <c r="I167" s="217"/>
      <c r="L167" s="213"/>
      <c r="M167" s="218"/>
      <c r="N167" s="219"/>
      <c r="O167" s="219"/>
      <c r="P167" s="219"/>
      <c r="Q167" s="219"/>
      <c r="R167" s="219"/>
      <c r="S167" s="219"/>
      <c r="T167" s="220"/>
      <c r="AT167" s="216" t="s">
        <v>135</v>
      </c>
      <c r="AU167" s="216" t="s">
        <v>81</v>
      </c>
      <c r="AV167" s="13" t="s">
        <v>74</v>
      </c>
      <c r="AW167" s="13" t="s">
        <v>33</v>
      </c>
      <c r="AX167" s="13" t="s">
        <v>69</v>
      </c>
      <c r="AY167" s="216" t="s">
        <v>116</v>
      </c>
    </row>
    <row r="168" spans="2:65" s="11" customFormat="1">
      <c r="B168" s="191"/>
      <c r="D168" s="192" t="s">
        <v>135</v>
      </c>
      <c r="E168" s="193" t="s">
        <v>5</v>
      </c>
      <c r="F168" s="194" t="s">
        <v>233</v>
      </c>
      <c r="H168" s="195">
        <v>48.6</v>
      </c>
      <c r="I168" s="196"/>
      <c r="L168" s="191"/>
      <c r="M168" s="197"/>
      <c r="N168" s="198"/>
      <c r="O168" s="198"/>
      <c r="P168" s="198"/>
      <c r="Q168" s="198"/>
      <c r="R168" s="198"/>
      <c r="S168" s="198"/>
      <c r="T168" s="199"/>
      <c r="AT168" s="193" t="s">
        <v>135</v>
      </c>
      <c r="AU168" s="193" t="s">
        <v>81</v>
      </c>
      <c r="AV168" s="11" t="s">
        <v>81</v>
      </c>
      <c r="AW168" s="11" t="s">
        <v>33</v>
      </c>
      <c r="AX168" s="11" t="s">
        <v>69</v>
      </c>
      <c r="AY168" s="193" t="s">
        <v>116</v>
      </c>
    </row>
    <row r="169" spans="2:65" s="13" customFormat="1">
      <c r="B169" s="213"/>
      <c r="D169" s="192" t="s">
        <v>135</v>
      </c>
      <c r="E169" s="214" t="s">
        <v>5</v>
      </c>
      <c r="F169" s="215" t="s">
        <v>234</v>
      </c>
      <c r="H169" s="216" t="s">
        <v>5</v>
      </c>
      <c r="I169" s="217"/>
      <c r="L169" s="213"/>
      <c r="M169" s="218"/>
      <c r="N169" s="219"/>
      <c r="O169" s="219"/>
      <c r="P169" s="219"/>
      <c r="Q169" s="219"/>
      <c r="R169" s="219"/>
      <c r="S169" s="219"/>
      <c r="T169" s="220"/>
      <c r="AT169" s="216" t="s">
        <v>135</v>
      </c>
      <c r="AU169" s="216" t="s">
        <v>81</v>
      </c>
      <c r="AV169" s="13" t="s">
        <v>74</v>
      </c>
      <c r="AW169" s="13" t="s">
        <v>33</v>
      </c>
      <c r="AX169" s="13" t="s">
        <v>69</v>
      </c>
      <c r="AY169" s="216" t="s">
        <v>116</v>
      </c>
    </row>
    <row r="170" spans="2:65" s="11" customFormat="1">
      <c r="B170" s="191"/>
      <c r="D170" s="192" t="s">
        <v>135</v>
      </c>
      <c r="E170" s="193" t="s">
        <v>5</v>
      </c>
      <c r="F170" s="194" t="s">
        <v>235</v>
      </c>
      <c r="H170" s="195">
        <v>7.92</v>
      </c>
      <c r="I170" s="196"/>
      <c r="L170" s="191"/>
      <c r="M170" s="197"/>
      <c r="N170" s="198"/>
      <c r="O170" s="198"/>
      <c r="P170" s="198"/>
      <c r="Q170" s="198"/>
      <c r="R170" s="198"/>
      <c r="S170" s="198"/>
      <c r="T170" s="199"/>
      <c r="AT170" s="193" t="s">
        <v>135</v>
      </c>
      <c r="AU170" s="193" t="s">
        <v>81</v>
      </c>
      <c r="AV170" s="11" t="s">
        <v>81</v>
      </c>
      <c r="AW170" s="11" t="s">
        <v>33</v>
      </c>
      <c r="AX170" s="11" t="s">
        <v>69</v>
      </c>
      <c r="AY170" s="193" t="s">
        <v>116</v>
      </c>
    </row>
    <row r="171" spans="2:65" s="12" customFormat="1">
      <c r="B171" s="200"/>
      <c r="D171" s="201" t="s">
        <v>135</v>
      </c>
      <c r="E171" s="202" t="s">
        <v>5</v>
      </c>
      <c r="F171" s="203" t="s">
        <v>137</v>
      </c>
      <c r="H171" s="204">
        <v>253.77</v>
      </c>
      <c r="I171" s="205"/>
      <c r="L171" s="200"/>
      <c r="M171" s="206"/>
      <c r="N171" s="207"/>
      <c r="O171" s="207"/>
      <c r="P171" s="207"/>
      <c r="Q171" s="207"/>
      <c r="R171" s="207"/>
      <c r="S171" s="207"/>
      <c r="T171" s="208"/>
      <c r="AT171" s="209" t="s">
        <v>135</v>
      </c>
      <c r="AU171" s="209" t="s">
        <v>81</v>
      </c>
      <c r="AV171" s="12" t="s">
        <v>122</v>
      </c>
      <c r="AW171" s="12" t="s">
        <v>33</v>
      </c>
      <c r="AX171" s="12" t="s">
        <v>74</v>
      </c>
      <c r="AY171" s="209" t="s">
        <v>116</v>
      </c>
    </row>
    <row r="172" spans="2:65" s="1" customFormat="1" ht="31.5" customHeight="1">
      <c r="B172" s="168"/>
      <c r="C172" s="169" t="s">
        <v>236</v>
      </c>
      <c r="D172" s="169" t="s">
        <v>119</v>
      </c>
      <c r="E172" s="170" t="s">
        <v>237</v>
      </c>
      <c r="F172" s="171" t="s">
        <v>238</v>
      </c>
      <c r="G172" s="172" t="s">
        <v>162</v>
      </c>
      <c r="H172" s="173">
        <v>524.1</v>
      </c>
      <c r="I172" s="174"/>
      <c r="J172" s="175">
        <f>ROUND(I172*H172,2)</f>
        <v>0</v>
      </c>
      <c r="K172" s="171"/>
      <c r="L172" s="40"/>
      <c r="M172" s="176" t="s">
        <v>5</v>
      </c>
      <c r="N172" s="177" t="s">
        <v>40</v>
      </c>
      <c r="O172" s="41"/>
      <c r="P172" s="178">
        <f>O172*H172</f>
        <v>0</v>
      </c>
      <c r="Q172" s="178">
        <v>8.4000000000000003E-4</v>
      </c>
      <c r="R172" s="178">
        <f>Q172*H172</f>
        <v>0.44024400000000002</v>
      </c>
      <c r="S172" s="178">
        <v>0</v>
      </c>
      <c r="T172" s="179">
        <f>S172*H172</f>
        <v>0</v>
      </c>
      <c r="AR172" s="23" t="s">
        <v>122</v>
      </c>
      <c r="AT172" s="23" t="s">
        <v>119</v>
      </c>
      <c r="AU172" s="23" t="s">
        <v>81</v>
      </c>
      <c r="AY172" s="23" t="s">
        <v>116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23" t="s">
        <v>74</v>
      </c>
      <c r="BK172" s="180">
        <f>ROUND(I172*H172,2)</f>
        <v>0</v>
      </c>
      <c r="BL172" s="23" t="s">
        <v>122</v>
      </c>
      <c r="BM172" s="23" t="s">
        <v>239</v>
      </c>
    </row>
    <row r="173" spans="2:65" s="11" customFormat="1">
      <c r="B173" s="191"/>
      <c r="D173" s="192" t="s">
        <v>135</v>
      </c>
      <c r="E173" s="193" t="s">
        <v>5</v>
      </c>
      <c r="F173" s="194" t="s">
        <v>240</v>
      </c>
      <c r="H173" s="195">
        <v>330</v>
      </c>
      <c r="I173" s="196"/>
      <c r="L173" s="191"/>
      <c r="M173" s="197"/>
      <c r="N173" s="198"/>
      <c r="O173" s="198"/>
      <c r="P173" s="198"/>
      <c r="Q173" s="198"/>
      <c r="R173" s="198"/>
      <c r="S173" s="198"/>
      <c r="T173" s="199"/>
      <c r="AT173" s="193" t="s">
        <v>135</v>
      </c>
      <c r="AU173" s="193" t="s">
        <v>81</v>
      </c>
      <c r="AV173" s="11" t="s">
        <v>81</v>
      </c>
      <c r="AW173" s="11" t="s">
        <v>33</v>
      </c>
      <c r="AX173" s="11" t="s">
        <v>69</v>
      </c>
      <c r="AY173" s="193" t="s">
        <v>116</v>
      </c>
    </row>
    <row r="174" spans="2:65" s="11" customFormat="1">
      <c r="B174" s="191"/>
      <c r="D174" s="192" t="s">
        <v>135</v>
      </c>
      <c r="E174" s="193" t="s">
        <v>5</v>
      </c>
      <c r="F174" s="194" t="s">
        <v>241</v>
      </c>
      <c r="H174" s="195">
        <v>64.5</v>
      </c>
      <c r="I174" s="196"/>
      <c r="L174" s="191"/>
      <c r="M174" s="197"/>
      <c r="N174" s="198"/>
      <c r="O174" s="198"/>
      <c r="P174" s="198"/>
      <c r="Q174" s="198"/>
      <c r="R174" s="198"/>
      <c r="S174" s="198"/>
      <c r="T174" s="199"/>
      <c r="AT174" s="193" t="s">
        <v>135</v>
      </c>
      <c r="AU174" s="193" t="s">
        <v>81</v>
      </c>
      <c r="AV174" s="11" t="s">
        <v>81</v>
      </c>
      <c r="AW174" s="11" t="s">
        <v>33</v>
      </c>
      <c r="AX174" s="11" t="s">
        <v>69</v>
      </c>
      <c r="AY174" s="193" t="s">
        <v>116</v>
      </c>
    </row>
    <row r="175" spans="2:65" s="11" customFormat="1">
      <c r="B175" s="191"/>
      <c r="D175" s="192" t="s">
        <v>135</v>
      </c>
      <c r="E175" s="193" t="s">
        <v>5</v>
      </c>
      <c r="F175" s="194" t="s">
        <v>242</v>
      </c>
      <c r="H175" s="195">
        <v>129.6</v>
      </c>
      <c r="I175" s="196"/>
      <c r="L175" s="191"/>
      <c r="M175" s="197"/>
      <c r="N175" s="198"/>
      <c r="O175" s="198"/>
      <c r="P175" s="198"/>
      <c r="Q175" s="198"/>
      <c r="R175" s="198"/>
      <c r="S175" s="198"/>
      <c r="T175" s="199"/>
      <c r="AT175" s="193" t="s">
        <v>135</v>
      </c>
      <c r="AU175" s="193" t="s">
        <v>81</v>
      </c>
      <c r="AV175" s="11" t="s">
        <v>81</v>
      </c>
      <c r="AW175" s="11" t="s">
        <v>33</v>
      </c>
      <c r="AX175" s="11" t="s">
        <v>69</v>
      </c>
      <c r="AY175" s="193" t="s">
        <v>116</v>
      </c>
    </row>
    <row r="176" spans="2:65" s="12" customFormat="1">
      <c r="B176" s="200"/>
      <c r="D176" s="201" t="s">
        <v>135</v>
      </c>
      <c r="E176" s="202" t="s">
        <v>5</v>
      </c>
      <c r="F176" s="203" t="s">
        <v>137</v>
      </c>
      <c r="H176" s="204">
        <v>524.1</v>
      </c>
      <c r="I176" s="205"/>
      <c r="L176" s="200"/>
      <c r="M176" s="206"/>
      <c r="N176" s="207"/>
      <c r="O176" s="207"/>
      <c r="P176" s="207"/>
      <c r="Q176" s="207"/>
      <c r="R176" s="207"/>
      <c r="S176" s="207"/>
      <c r="T176" s="208"/>
      <c r="AT176" s="209" t="s">
        <v>135</v>
      </c>
      <c r="AU176" s="209" t="s">
        <v>81</v>
      </c>
      <c r="AV176" s="12" t="s">
        <v>122</v>
      </c>
      <c r="AW176" s="12" t="s">
        <v>33</v>
      </c>
      <c r="AX176" s="12" t="s">
        <v>74</v>
      </c>
      <c r="AY176" s="209" t="s">
        <v>116</v>
      </c>
    </row>
    <row r="177" spans="2:65" s="1" customFormat="1" ht="31.5" customHeight="1">
      <c r="B177" s="168"/>
      <c r="C177" s="169" t="s">
        <v>243</v>
      </c>
      <c r="D177" s="169" t="s">
        <v>119</v>
      </c>
      <c r="E177" s="170" t="s">
        <v>244</v>
      </c>
      <c r="F177" s="171" t="s">
        <v>245</v>
      </c>
      <c r="G177" s="172" t="s">
        <v>162</v>
      </c>
      <c r="H177" s="173">
        <v>524.1</v>
      </c>
      <c r="I177" s="174"/>
      <c r="J177" s="175">
        <f>ROUND(I177*H177,2)</f>
        <v>0</v>
      </c>
      <c r="K177" s="171"/>
      <c r="L177" s="40"/>
      <c r="M177" s="176" t="s">
        <v>5</v>
      </c>
      <c r="N177" s="177" t="s">
        <v>40</v>
      </c>
      <c r="O177" s="41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AR177" s="23" t="s">
        <v>122</v>
      </c>
      <c r="AT177" s="23" t="s">
        <v>119</v>
      </c>
      <c r="AU177" s="23" t="s">
        <v>81</v>
      </c>
      <c r="AY177" s="23" t="s">
        <v>116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23" t="s">
        <v>74</v>
      </c>
      <c r="BK177" s="180">
        <f>ROUND(I177*H177,2)</f>
        <v>0</v>
      </c>
      <c r="BL177" s="23" t="s">
        <v>122</v>
      </c>
      <c r="BM177" s="23" t="s">
        <v>246</v>
      </c>
    </row>
    <row r="178" spans="2:65" s="1" customFormat="1" ht="44.25" customHeight="1">
      <c r="B178" s="168"/>
      <c r="C178" s="169" t="s">
        <v>247</v>
      </c>
      <c r="D178" s="169" t="s">
        <v>119</v>
      </c>
      <c r="E178" s="170" t="s">
        <v>248</v>
      </c>
      <c r="F178" s="171" t="s">
        <v>249</v>
      </c>
      <c r="G178" s="172" t="s">
        <v>121</v>
      </c>
      <c r="H178" s="173">
        <v>245.85</v>
      </c>
      <c r="I178" s="174"/>
      <c r="J178" s="175">
        <f>ROUND(I178*H178,2)</f>
        <v>0</v>
      </c>
      <c r="K178" s="171"/>
      <c r="L178" s="40"/>
      <c r="M178" s="176" t="s">
        <v>5</v>
      </c>
      <c r="N178" s="177" t="s">
        <v>40</v>
      </c>
      <c r="O178" s="41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AR178" s="23" t="s">
        <v>122</v>
      </c>
      <c r="AT178" s="23" t="s">
        <v>119</v>
      </c>
      <c r="AU178" s="23" t="s">
        <v>81</v>
      </c>
      <c r="AY178" s="23" t="s">
        <v>116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23" t="s">
        <v>74</v>
      </c>
      <c r="BK178" s="180">
        <f>ROUND(I178*H178,2)</f>
        <v>0</v>
      </c>
      <c r="BL178" s="23" t="s">
        <v>122</v>
      </c>
      <c r="BM178" s="23" t="s">
        <v>250</v>
      </c>
    </row>
    <row r="179" spans="2:65" s="1" customFormat="1" ht="44.25" customHeight="1">
      <c r="B179" s="168"/>
      <c r="C179" s="169" t="s">
        <v>251</v>
      </c>
      <c r="D179" s="169" t="s">
        <v>119</v>
      </c>
      <c r="E179" s="170" t="s">
        <v>252</v>
      </c>
      <c r="F179" s="171" t="s">
        <v>1078</v>
      </c>
      <c r="G179" s="172" t="s">
        <v>121</v>
      </c>
      <c r="H179" s="173">
        <v>319</v>
      </c>
      <c r="I179" s="174"/>
      <c r="J179" s="175">
        <f>ROUND(I179*H179,2)</f>
        <v>0</v>
      </c>
      <c r="K179" s="171"/>
      <c r="L179" s="40"/>
      <c r="M179" s="176" t="s">
        <v>5</v>
      </c>
      <c r="N179" s="177" t="s">
        <v>40</v>
      </c>
      <c r="O179" s="41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AR179" s="23" t="s">
        <v>122</v>
      </c>
      <c r="AT179" s="23" t="s">
        <v>119</v>
      </c>
      <c r="AU179" s="23" t="s">
        <v>81</v>
      </c>
      <c r="AY179" s="23" t="s">
        <v>116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23" t="s">
        <v>74</v>
      </c>
      <c r="BK179" s="180">
        <f>ROUND(I179*H179,2)</f>
        <v>0</v>
      </c>
      <c r="BL179" s="23" t="s">
        <v>122</v>
      </c>
      <c r="BM179" s="23" t="s">
        <v>253</v>
      </c>
    </row>
    <row r="180" spans="2:65" s="13" customFormat="1">
      <c r="B180" s="213"/>
      <c r="D180" s="192" t="s">
        <v>135</v>
      </c>
      <c r="E180" s="214" t="s">
        <v>5</v>
      </c>
      <c r="F180" s="215" t="s">
        <v>254</v>
      </c>
      <c r="H180" s="216" t="s">
        <v>5</v>
      </c>
      <c r="I180" s="217"/>
      <c r="L180" s="213"/>
      <c r="M180" s="218"/>
      <c r="N180" s="219"/>
      <c r="O180" s="219"/>
      <c r="P180" s="219"/>
      <c r="Q180" s="219"/>
      <c r="R180" s="219"/>
      <c r="S180" s="219"/>
      <c r="T180" s="220"/>
      <c r="AT180" s="216" t="s">
        <v>135</v>
      </c>
      <c r="AU180" s="216" t="s">
        <v>81</v>
      </c>
      <c r="AV180" s="13" t="s">
        <v>74</v>
      </c>
      <c r="AW180" s="13" t="s">
        <v>33</v>
      </c>
      <c r="AX180" s="13" t="s">
        <v>69</v>
      </c>
      <c r="AY180" s="216" t="s">
        <v>116</v>
      </c>
    </row>
    <row r="181" spans="2:65" s="11" customFormat="1">
      <c r="B181" s="191"/>
      <c r="D181" s="192" t="s">
        <v>135</v>
      </c>
      <c r="E181" s="193" t="s">
        <v>5</v>
      </c>
      <c r="F181" s="194" t="s">
        <v>214</v>
      </c>
      <c r="H181" s="195">
        <v>319</v>
      </c>
      <c r="I181" s="196"/>
      <c r="L181" s="191"/>
      <c r="M181" s="197"/>
      <c r="N181" s="198"/>
      <c r="O181" s="198"/>
      <c r="P181" s="198"/>
      <c r="Q181" s="198"/>
      <c r="R181" s="198"/>
      <c r="S181" s="198"/>
      <c r="T181" s="199"/>
      <c r="AT181" s="193" t="s">
        <v>135</v>
      </c>
      <c r="AU181" s="193" t="s">
        <v>81</v>
      </c>
      <c r="AV181" s="11" t="s">
        <v>81</v>
      </c>
      <c r="AW181" s="11" t="s">
        <v>33</v>
      </c>
      <c r="AX181" s="11" t="s">
        <v>69</v>
      </c>
      <c r="AY181" s="193" t="s">
        <v>116</v>
      </c>
    </row>
    <row r="182" spans="2:65" s="12" customFormat="1">
      <c r="B182" s="200"/>
      <c r="D182" s="201" t="s">
        <v>135</v>
      </c>
      <c r="E182" s="202" t="s">
        <v>5</v>
      </c>
      <c r="F182" s="203" t="s">
        <v>137</v>
      </c>
      <c r="H182" s="204">
        <v>319</v>
      </c>
      <c r="I182" s="205"/>
      <c r="L182" s="200"/>
      <c r="M182" s="206"/>
      <c r="N182" s="207"/>
      <c r="O182" s="207"/>
      <c r="P182" s="207"/>
      <c r="Q182" s="207"/>
      <c r="R182" s="207"/>
      <c r="S182" s="207"/>
      <c r="T182" s="208"/>
      <c r="AT182" s="209" t="s">
        <v>135</v>
      </c>
      <c r="AU182" s="209" t="s">
        <v>81</v>
      </c>
      <c r="AV182" s="12" t="s">
        <v>122</v>
      </c>
      <c r="AW182" s="12" t="s">
        <v>33</v>
      </c>
      <c r="AX182" s="12" t="s">
        <v>74</v>
      </c>
      <c r="AY182" s="209" t="s">
        <v>116</v>
      </c>
    </row>
    <row r="183" spans="2:65" s="1" customFormat="1" ht="31.5" customHeight="1">
      <c r="B183" s="168"/>
      <c r="C183" s="169" t="s">
        <v>255</v>
      </c>
      <c r="D183" s="169" t="s">
        <v>119</v>
      </c>
      <c r="E183" s="170" t="s">
        <v>256</v>
      </c>
      <c r="F183" s="171" t="s">
        <v>1079</v>
      </c>
      <c r="G183" s="172" t="s">
        <v>150</v>
      </c>
      <c r="H183" s="173">
        <v>1</v>
      </c>
      <c r="I183" s="174"/>
      <c r="J183" s="175">
        <f t="shared" ref="J183:J195" si="0">ROUND(I183*H183,2)</f>
        <v>0</v>
      </c>
      <c r="K183" s="171"/>
      <c r="L183" s="40"/>
      <c r="M183" s="176" t="s">
        <v>5</v>
      </c>
      <c r="N183" s="177" t="s">
        <v>40</v>
      </c>
      <c r="O183" s="41"/>
      <c r="P183" s="178">
        <f t="shared" ref="P183:P195" si="1">O183*H183</f>
        <v>0</v>
      </c>
      <c r="Q183" s="178">
        <v>0</v>
      </c>
      <c r="R183" s="178">
        <f t="shared" ref="R183:R195" si="2">Q183*H183</f>
        <v>0</v>
      </c>
      <c r="S183" s="178">
        <v>0</v>
      </c>
      <c r="T183" s="179">
        <f t="shared" ref="T183:T195" si="3">S183*H183</f>
        <v>0</v>
      </c>
      <c r="AR183" s="23" t="s">
        <v>122</v>
      </c>
      <c r="AT183" s="23" t="s">
        <v>119</v>
      </c>
      <c r="AU183" s="23" t="s">
        <v>81</v>
      </c>
      <c r="AY183" s="23" t="s">
        <v>116</v>
      </c>
      <c r="BE183" s="180">
        <f t="shared" ref="BE183:BE195" si="4">IF(N183="základní",J183,0)</f>
        <v>0</v>
      </c>
      <c r="BF183" s="180">
        <f t="shared" ref="BF183:BF195" si="5">IF(N183="snížená",J183,0)</f>
        <v>0</v>
      </c>
      <c r="BG183" s="180">
        <f t="shared" ref="BG183:BG195" si="6">IF(N183="zákl. přenesená",J183,0)</f>
        <v>0</v>
      </c>
      <c r="BH183" s="180">
        <f t="shared" ref="BH183:BH195" si="7">IF(N183="sníž. přenesená",J183,0)</f>
        <v>0</v>
      </c>
      <c r="BI183" s="180">
        <f t="shared" ref="BI183:BI195" si="8">IF(N183="nulová",J183,0)</f>
        <v>0</v>
      </c>
      <c r="BJ183" s="23" t="s">
        <v>74</v>
      </c>
      <c r="BK183" s="180">
        <f t="shared" ref="BK183:BK195" si="9">ROUND(I183*H183,2)</f>
        <v>0</v>
      </c>
      <c r="BL183" s="23" t="s">
        <v>122</v>
      </c>
      <c r="BM183" s="23" t="s">
        <v>257</v>
      </c>
    </row>
    <row r="184" spans="2:65" s="1" customFormat="1" ht="31.5" customHeight="1">
      <c r="B184" s="168"/>
      <c r="C184" s="169" t="s">
        <v>258</v>
      </c>
      <c r="D184" s="169" t="s">
        <v>119</v>
      </c>
      <c r="E184" s="170" t="s">
        <v>259</v>
      </c>
      <c r="F184" s="171" t="s">
        <v>1080</v>
      </c>
      <c r="G184" s="172" t="s">
        <v>150</v>
      </c>
      <c r="H184" s="173">
        <v>4</v>
      </c>
      <c r="I184" s="174"/>
      <c r="J184" s="175">
        <f t="shared" si="0"/>
        <v>0</v>
      </c>
      <c r="K184" s="171"/>
      <c r="L184" s="40"/>
      <c r="M184" s="176" t="s">
        <v>5</v>
      </c>
      <c r="N184" s="177" t="s">
        <v>40</v>
      </c>
      <c r="O184" s="41"/>
      <c r="P184" s="178">
        <f t="shared" si="1"/>
        <v>0</v>
      </c>
      <c r="Q184" s="178">
        <v>0</v>
      </c>
      <c r="R184" s="178">
        <f t="shared" si="2"/>
        <v>0</v>
      </c>
      <c r="S184" s="178">
        <v>0</v>
      </c>
      <c r="T184" s="179">
        <f t="shared" si="3"/>
        <v>0</v>
      </c>
      <c r="AR184" s="23" t="s">
        <v>122</v>
      </c>
      <c r="AT184" s="23" t="s">
        <v>119</v>
      </c>
      <c r="AU184" s="23" t="s">
        <v>81</v>
      </c>
      <c r="AY184" s="23" t="s">
        <v>116</v>
      </c>
      <c r="BE184" s="180">
        <f t="shared" si="4"/>
        <v>0</v>
      </c>
      <c r="BF184" s="180">
        <f t="shared" si="5"/>
        <v>0</v>
      </c>
      <c r="BG184" s="180">
        <f t="shared" si="6"/>
        <v>0</v>
      </c>
      <c r="BH184" s="180">
        <f t="shared" si="7"/>
        <v>0</v>
      </c>
      <c r="BI184" s="180">
        <f t="shared" si="8"/>
        <v>0</v>
      </c>
      <c r="BJ184" s="23" t="s">
        <v>74</v>
      </c>
      <c r="BK184" s="180">
        <f t="shared" si="9"/>
        <v>0</v>
      </c>
      <c r="BL184" s="23" t="s">
        <v>122</v>
      </c>
      <c r="BM184" s="23" t="s">
        <v>260</v>
      </c>
    </row>
    <row r="185" spans="2:65" s="1" customFormat="1" ht="31.5" customHeight="1">
      <c r="B185" s="168"/>
      <c r="C185" s="169" t="s">
        <v>261</v>
      </c>
      <c r="D185" s="169" t="s">
        <v>119</v>
      </c>
      <c r="E185" s="170" t="s">
        <v>262</v>
      </c>
      <c r="F185" s="171" t="s">
        <v>1081</v>
      </c>
      <c r="G185" s="172" t="s">
        <v>150</v>
      </c>
      <c r="H185" s="173">
        <v>1</v>
      </c>
      <c r="I185" s="174"/>
      <c r="J185" s="175">
        <f t="shared" si="0"/>
        <v>0</v>
      </c>
      <c r="K185" s="171"/>
      <c r="L185" s="40"/>
      <c r="M185" s="176" t="s">
        <v>5</v>
      </c>
      <c r="N185" s="177" t="s">
        <v>40</v>
      </c>
      <c r="O185" s="41"/>
      <c r="P185" s="178">
        <f t="shared" si="1"/>
        <v>0</v>
      </c>
      <c r="Q185" s="178">
        <v>0</v>
      </c>
      <c r="R185" s="178">
        <f t="shared" si="2"/>
        <v>0</v>
      </c>
      <c r="S185" s="178">
        <v>0</v>
      </c>
      <c r="T185" s="179">
        <f t="shared" si="3"/>
        <v>0</v>
      </c>
      <c r="AR185" s="23" t="s">
        <v>122</v>
      </c>
      <c r="AT185" s="23" t="s">
        <v>119</v>
      </c>
      <c r="AU185" s="23" t="s">
        <v>81</v>
      </c>
      <c r="AY185" s="23" t="s">
        <v>116</v>
      </c>
      <c r="BE185" s="180">
        <f t="shared" si="4"/>
        <v>0</v>
      </c>
      <c r="BF185" s="180">
        <f t="shared" si="5"/>
        <v>0</v>
      </c>
      <c r="BG185" s="180">
        <f t="shared" si="6"/>
        <v>0</v>
      </c>
      <c r="BH185" s="180">
        <f t="shared" si="7"/>
        <v>0</v>
      </c>
      <c r="BI185" s="180">
        <f t="shared" si="8"/>
        <v>0</v>
      </c>
      <c r="BJ185" s="23" t="s">
        <v>74</v>
      </c>
      <c r="BK185" s="180">
        <f t="shared" si="9"/>
        <v>0</v>
      </c>
      <c r="BL185" s="23" t="s">
        <v>122</v>
      </c>
      <c r="BM185" s="23" t="s">
        <v>263</v>
      </c>
    </row>
    <row r="186" spans="2:65" s="1" customFormat="1" ht="31.5" customHeight="1">
      <c r="B186" s="168"/>
      <c r="C186" s="169" t="s">
        <v>264</v>
      </c>
      <c r="D186" s="169" t="s">
        <v>119</v>
      </c>
      <c r="E186" s="170" t="s">
        <v>265</v>
      </c>
      <c r="F186" s="171" t="s">
        <v>1082</v>
      </c>
      <c r="G186" s="172" t="s">
        <v>150</v>
      </c>
      <c r="H186" s="173">
        <v>4</v>
      </c>
      <c r="I186" s="174"/>
      <c r="J186" s="175">
        <f t="shared" si="0"/>
        <v>0</v>
      </c>
      <c r="K186" s="171"/>
      <c r="L186" s="40"/>
      <c r="M186" s="176" t="s">
        <v>5</v>
      </c>
      <c r="N186" s="177" t="s">
        <v>40</v>
      </c>
      <c r="O186" s="41"/>
      <c r="P186" s="178">
        <f t="shared" si="1"/>
        <v>0</v>
      </c>
      <c r="Q186" s="178">
        <v>0</v>
      </c>
      <c r="R186" s="178">
        <f t="shared" si="2"/>
        <v>0</v>
      </c>
      <c r="S186" s="178">
        <v>0</v>
      </c>
      <c r="T186" s="179">
        <f t="shared" si="3"/>
        <v>0</v>
      </c>
      <c r="AR186" s="23" t="s">
        <v>122</v>
      </c>
      <c r="AT186" s="23" t="s">
        <v>119</v>
      </c>
      <c r="AU186" s="23" t="s">
        <v>81</v>
      </c>
      <c r="AY186" s="23" t="s">
        <v>116</v>
      </c>
      <c r="BE186" s="180">
        <f t="shared" si="4"/>
        <v>0</v>
      </c>
      <c r="BF186" s="180">
        <f t="shared" si="5"/>
        <v>0</v>
      </c>
      <c r="BG186" s="180">
        <f t="shared" si="6"/>
        <v>0</v>
      </c>
      <c r="BH186" s="180">
        <f t="shared" si="7"/>
        <v>0</v>
      </c>
      <c r="BI186" s="180">
        <f t="shared" si="8"/>
        <v>0</v>
      </c>
      <c r="BJ186" s="23" t="s">
        <v>74</v>
      </c>
      <c r="BK186" s="180">
        <f t="shared" si="9"/>
        <v>0</v>
      </c>
      <c r="BL186" s="23" t="s">
        <v>122</v>
      </c>
      <c r="BM186" s="23" t="s">
        <v>266</v>
      </c>
    </row>
    <row r="187" spans="2:65" s="1" customFormat="1" ht="31.5" customHeight="1">
      <c r="B187" s="168"/>
      <c r="C187" s="169" t="s">
        <v>267</v>
      </c>
      <c r="D187" s="169" t="s">
        <v>119</v>
      </c>
      <c r="E187" s="170" t="s">
        <v>268</v>
      </c>
      <c r="F187" s="171" t="s">
        <v>1083</v>
      </c>
      <c r="G187" s="172" t="s">
        <v>150</v>
      </c>
      <c r="H187" s="173">
        <v>4</v>
      </c>
      <c r="I187" s="174"/>
      <c r="J187" s="175">
        <f t="shared" si="0"/>
        <v>0</v>
      </c>
      <c r="K187" s="171"/>
      <c r="L187" s="40"/>
      <c r="M187" s="176" t="s">
        <v>5</v>
      </c>
      <c r="N187" s="177" t="s">
        <v>40</v>
      </c>
      <c r="O187" s="41"/>
      <c r="P187" s="178">
        <f t="shared" si="1"/>
        <v>0</v>
      </c>
      <c r="Q187" s="178">
        <v>0</v>
      </c>
      <c r="R187" s="178">
        <f t="shared" si="2"/>
        <v>0</v>
      </c>
      <c r="S187" s="178">
        <v>0</v>
      </c>
      <c r="T187" s="179">
        <f t="shared" si="3"/>
        <v>0</v>
      </c>
      <c r="AR187" s="23" t="s">
        <v>122</v>
      </c>
      <c r="AT187" s="23" t="s">
        <v>119</v>
      </c>
      <c r="AU187" s="23" t="s">
        <v>81</v>
      </c>
      <c r="AY187" s="23" t="s">
        <v>116</v>
      </c>
      <c r="BE187" s="180">
        <f t="shared" si="4"/>
        <v>0</v>
      </c>
      <c r="BF187" s="180">
        <f t="shared" si="5"/>
        <v>0</v>
      </c>
      <c r="BG187" s="180">
        <f t="shared" si="6"/>
        <v>0</v>
      </c>
      <c r="BH187" s="180">
        <f t="shared" si="7"/>
        <v>0</v>
      </c>
      <c r="BI187" s="180">
        <f t="shared" si="8"/>
        <v>0</v>
      </c>
      <c r="BJ187" s="23" t="s">
        <v>74</v>
      </c>
      <c r="BK187" s="180">
        <f t="shared" si="9"/>
        <v>0</v>
      </c>
      <c r="BL187" s="23" t="s">
        <v>122</v>
      </c>
      <c r="BM187" s="23" t="s">
        <v>269</v>
      </c>
    </row>
    <row r="188" spans="2:65" s="1" customFormat="1" ht="31.5" customHeight="1">
      <c r="B188" s="168"/>
      <c r="C188" s="169" t="s">
        <v>270</v>
      </c>
      <c r="D188" s="169" t="s">
        <v>119</v>
      </c>
      <c r="E188" s="170" t="s">
        <v>271</v>
      </c>
      <c r="F188" s="171" t="s">
        <v>1084</v>
      </c>
      <c r="G188" s="172" t="s">
        <v>150</v>
      </c>
      <c r="H188" s="173">
        <v>1</v>
      </c>
      <c r="I188" s="174"/>
      <c r="J188" s="175">
        <f t="shared" si="0"/>
        <v>0</v>
      </c>
      <c r="K188" s="171"/>
      <c r="L188" s="40"/>
      <c r="M188" s="176" t="s">
        <v>5</v>
      </c>
      <c r="N188" s="177" t="s">
        <v>40</v>
      </c>
      <c r="O188" s="41"/>
      <c r="P188" s="178">
        <f t="shared" si="1"/>
        <v>0</v>
      </c>
      <c r="Q188" s="178">
        <v>0</v>
      </c>
      <c r="R188" s="178">
        <f t="shared" si="2"/>
        <v>0</v>
      </c>
      <c r="S188" s="178">
        <v>0</v>
      </c>
      <c r="T188" s="179">
        <f t="shared" si="3"/>
        <v>0</v>
      </c>
      <c r="AR188" s="23" t="s">
        <v>122</v>
      </c>
      <c r="AT188" s="23" t="s">
        <v>119</v>
      </c>
      <c r="AU188" s="23" t="s">
        <v>81</v>
      </c>
      <c r="AY188" s="23" t="s">
        <v>116</v>
      </c>
      <c r="BE188" s="180">
        <f t="shared" si="4"/>
        <v>0</v>
      </c>
      <c r="BF188" s="180">
        <f t="shared" si="5"/>
        <v>0</v>
      </c>
      <c r="BG188" s="180">
        <f t="shared" si="6"/>
        <v>0</v>
      </c>
      <c r="BH188" s="180">
        <f t="shared" si="7"/>
        <v>0</v>
      </c>
      <c r="BI188" s="180">
        <f t="shared" si="8"/>
        <v>0</v>
      </c>
      <c r="BJ188" s="23" t="s">
        <v>74</v>
      </c>
      <c r="BK188" s="180">
        <f t="shared" si="9"/>
        <v>0</v>
      </c>
      <c r="BL188" s="23" t="s">
        <v>122</v>
      </c>
      <c r="BM188" s="23" t="s">
        <v>272</v>
      </c>
    </row>
    <row r="189" spans="2:65" s="1" customFormat="1" ht="44.25" customHeight="1">
      <c r="B189" s="168"/>
      <c r="C189" s="169" t="s">
        <v>273</v>
      </c>
      <c r="D189" s="169" t="s">
        <v>119</v>
      </c>
      <c r="E189" s="170" t="s">
        <v>274</v>
      </c>
      <c r="F189" s="171" t="s">
        <v>1085</v>
      </c>
      <c r="G189" s="172" t="s">
        <v>150</v>
      </c>
      <c r="H189" s="173">
        <v>1</v>
      </c>
      <c r="I189" s="174"/>
      <c r="J189" s="175">
        <f t="shared" si="0"/>
        <v>0</v>
      </c>
      <c r="K189" s="171"/>
      <c r="L189" s="40"/>
      <c r="M189" s="176" t="s">
        <v>5</v>
      </c>
      <c r="N189" s="177" t="s">
        <v>40</v>
      </c>
      <c r="O189" s="41"/>
      <c r="P189" s="178">
        <f t="shared" si="1"/>
        <v>0</v>
      </c>
      <c r="Q189" s="178">
        <v>0</v>
      </c>
      <c r="R189" s="178">
        <f t="shared" si="2"/>
        <v>0</v>
      </c>
      <c r="S189" s="178">
        <v>0</v>
      </c>
      <c r="T189" s="179">
        <f t="shared" si="3"/>
        <v>0</v>
      </c>
      <c r="AR189" s="23" t="s">
        <v>122</v>
      </c>
      <c r="AT189" s="23" t="s">
        <v>119</v>
      </c>
      <c r="AU189" s="23" t="s">
        <v>81</v>
      </c>
      <c r="AY189" s="23" t="s">
        <v>116</v>
      </c>
      <c r="BE189" s="180">
        <f t="shared" si="4"/>
        <v>0</v>
      </c>
      <c r="BF189" s="180">
        <f t="shared" si="5"/>
        <v>0</v>
      </c>
      <c r="BG189" s="180">
        <f t="shared" si="6"/>
        <v>0</v>
      </c>
      <c r="BH189" s="180">
        <f t="shared" si="7"/>
        <v>0</v>
      </c>
      <c r="BI189" s="180">
        <f t="shared" si="8"/>
        <v>0</v>
      </c>
      <c r="BJ189" s="23" t="s">
        <v>74</v>
      </c>
      <c r="BK189" s="180">
        <f t="shared" si="9"/>
        <v>0</v>
      </c>
      <c r="BL189" s="23" t="s">
        <v>122</v>
      </c>
      <c r="BM189" s="23" t="s">
        <v>275</v>
      </c>
    </row>
    <row r="190" spans="2:65" s="1" customFormat="1" ht="44.25" customHeight="1">
      <c r="B190" s="168"/>
      <c r="C190" s="169" t="s">
        <v>276</v>
      </c>
      <c r="D190" s="169" t="s">
        <v>119</v>
      </c>
      <c r="E190" s="170" t="s">
        <v>277</v>
      </c>
      <c r="F190" s="171" t="s">
        <v>1086</v>
      </c>
      <c r="G190" s="172" t="s">
        <v>150</v>
      </c>
      <c r="H190" s="173">
        <v>4</v>
      </c>
      <c r="I190" s="174"/>
      <c r="J190" s="175">
        <f t="shared" si="0"/>
        <v>0</v>
      </c>
      <c r="K190" s="171"/>
      <c r="L190" s="40"/>
      <c r="M190" s="176" t="s">
        <v>5</v>
      </c>
      <c r="N190" s="177" t="s">
        <v>40</v>
      </c>
      <c r="O190" s="41"/>
      <c r="P190" s="178">
        <f t="shared" si="1"/>
        <v>0</v>
      </c>
      <c r="Q190" s="178">
        <v>0</v>
      </c>
      <c r="R190" s="178">
        <f t="shared" si="2"/>
        <v>0</v>
      </c>
      <c r="S190" s="178">
        <v>0</v>
      </c>
      <c r="T190" s="179">
        <f t="shared" si="3"/>
        <v>0</v>
      </c>
      <c r="AR190" s="23" t="s">
        <v>122</v>
      </c>
      <c r="AT190" s="23" t="s">
        <v>119</v>
      </c>
      <c r="AU190" s="23" t="s">
        <v>81</v>
      </c>
      <c r="AY190" s="23" t="s">
        <v>116</v>
      </c>
      <c r="BE190" s="180">
        <f t="shared" si="4"/>
        <v>0</v>
      </c>
      <c r="BF190" s="180">
        <f t="shared" si="5"/>
        <v>0</v>
      </c>
      <c r="BG190" s="180">
        <f t="shared" si="6"/>
        <v>0</v>
      </c>
      <c r="BH190" s="180">
        <f t="shared" si="7"/>
        <v>0</v>
      </c>
      <c r="BI190" s="180">
        <f t="shared" si="8"/>
        <v>0</v>
      </c>
      <c r="BJ190" s="23" t="s">
        <v>74</v>
      </c>
      <c r="BK190" s="180">
        <f t="shared" si="9"/>
        <v>0</v>
      </c>
      <c r="BL190" s="23" t="s">
        <v>122</v>
      </c>
      <c r="BM190" s="23" t="s">
        <v>278</v>
      </c>
    </row>
    <row r="191" spans="2:65" s="1" customFormat="1" ht="44.25" customHeight="1">
      <c r="B191" s="168"/>
      <c r="C191" s="169" t="s">
        <v>279</v>
      </c>
      <c r="D191" s="169" t="s">
        <v>119</v>
      </c>
      <c r="E191" s="170" t="s">
        <v>280</v>
      </c>
      <c r="F191" s="171" t="s">
        <v>1087</v>
      </c>
      <c r="G191" s="172" t="s">
        <v>150</v>
      </c>
      <c r="H191" s="173">
        <v>1</v>
      </c>
      <c r="I191" s="174"/>
      <c r="J191" s="175">
        <f t="shared" si="0"/>
        <v>0</v>
      </c>
      <c r="K191" s="171"/>
      <c r="L191" s="40"/>
      <c r="M191" s="176" t="s">
        <v>5</v>
      </c>
      <c r="N191" s="177" t="s">
        <v>40</v>
      </c>
      <c r="O191" s="41"/>
      <c r="P191" s="178">
        <f t="shared" si="1"/>
        <v>0</v>
      </c>
      <c r="Q191" s="178">
        <v>0</v>
      </c>
      <c r="R191" s="178">
        <f t="shared" si="2"/>
        <v>0</v>
      </c>
      <c r="S191" s="178">
        <v>0</v>
      </c>
      <c r="T191" s="179">
        <f t="shared" si="3"/>
        <v>0</v>
      </c>
      <c r="AR191" s="23" t="s">
        <v>122</v>
      </c>
      <c r="AT191" s="23" t="s">
        <v>119</v>
      </c>
      <c r="AU191" s="23" t="s">
        <v>81</v>
      </c>
      <c r="AY191" s="23" t="s">
        <v>116</v>
      </c>
      <c r="BE191" s="180">
        <f t="shared" si="4"/>
        <v>0</v>
      </c>
      <c r="BF191" s="180">
        <f t="shared" si="5"/>
        <v>0</v>
      </c>
      <c r="BG191" s="180">
        <f t="shared" si="6"/>
        <v>0</v>
      </c>
      <c r="BH191" s="180">
        <f t="shared" si="7"/>
        <v>0</v>
      </c>
      <c r="BI191" s="180">
        <f t="shared" si="8"/>
        <v>0</v>
      </c>
      <c r="BJ191" s="23" t="s">
        <v>74</v>
      </c>
      <c r="BK191" s="180">
        <f t="shared" si="9"/>
        <v>0</v>
      </c>
      <c r="BL191" s="23" t="s">
        <v>122</v>
      </c>
      <c r="BM191" s="23" t="s">
        <v>281</v>
      </c>
    </row>
    <row r="192" spans="2:65" s="1" customFormat="1" ht="44.25" customHeight="1">
      <c r="B192" s="168"/>
      <c r="C192" s="169" t="s">
        <v>282</v>
      </c>
      <c r="D192" s="169" t="s">
        <v>119</v>
      </c>
      <c r="E192" s="170" t="s">
        <v>283</v>
      </c>
      <c r="F192" s="171" t="s">
        <v>1088</v>
      </c>
      <c r="G192" s="172" t="s">
        <v>150</v>
      </c>
      <c r="H192" s="173">
        <v>4</v>
      </c>
      <c r="I192" s="174"/>
      <c r="J192" s="175">
        <f t="shared" si="0"/>
        <v>0</v>
      </c>
      <c r="K192" s="171"/>
      <c r="L192" s="40"/>
      <c r="M192" s="176" t="s">
        <v>5</v>
      </c>
      <c r="N192" s="177" t="s">
        <v>40</v>
      </c>
      <c r="O192" s="41"/>
      <c r="P192" s="178">
        <f t="shared" si="1"/>
        <v>0</v>
      </c>
      <c r="Q192" s="178">
        <v>0</v>
      </c>
      <c r="R192" s="178">
        <f t="shared" si="2"/>
        <v>0</v>
      </c>
      <c r="S192" s="178">
        <v>0</v>
      </c>
      <c r="T192" s="179">
        <f t="shared" si="3"/>
        <v>0</v>
      </c>
      <c r="AR192" s="23" t="s">
        <v>122</v>
      </c>
      <c r="AT192" s="23" t="s">
        <v>119</v>
      </c>
      <c r="AU192" s="23" t="s">
        <v>81</v>
      </c>
      <c r="AY192" s="23" t="s">
        <v>116</v>
      </c>
      <c r="BE192" s="180">
        <f t="shared" si="4"/>
        <v>0</v>
      </c>
      <c r="BF192" s="180">
        <f t="shared" si="5"/>
        <v>0</v>
      </c>
      <c r="BG192" s="180">
        <f t="shared" si="6"/>
        <v>0</v>
      </c>
      <c r="BH192" s="180">
        <f t="shared" si="7"/>
        <v>0</v>
      </c>
      <c r="BI192" s="180">
        <f t="shared" si="8"/>
        <v>0</v>
      </c>
      <c r="BJ192" s="23" t="s">
        <v>74</v>
      </c>
      <c r="BK192" s="180">
        <f t="shared" si="9"/>
        <v>0</v>
      </c>
      <c r="BL192" s="23" t="s">
        <v>122</v>
      </c>
      <c r="BM192" s="23" t="s">
        <v>284</v>
      </c>
    </row>
    <row r="193" spans="2:65" s="1" customFormat="1" ht="44.25" customHeight="1">
      <c r="B193" s="168"/>
      <c r="C193" s="169" t="s">
        <v>285</v>
      </c>
      <c r="D193" s="169" t="s">
        <v>119</v>
      </c>
      <c r="E193" s="170" t="s">
        <v>286</v>
      </c>
      <c r="F193" s="171" t="s">
        <v>1089</v>
      </c>
      <c r="G193" s="172" t="s">
        <v>150</v>
      </c>
      <c r="H193" s="173">
        <v>4</v>
      </c>
      <c r="I193" s="174"/>
      <c r="J193" s="175">
        <f t="shared" si="0"/>
        <v>0</v>
      </c>
      <c r="K193" s="171"/>
      <c r="L193" s="40"/>
      <c r="M193" s="176" t="s">
        <v>5</v>
      </c>
      <c r="N193" s="177" t="s">
        <v>40</v>
      </c>
      <c r="O193" s="41"/>
      <c r="P193" s="178">
        <f t="shared" si="1"/>
        <v>0</v>
      </c>
      <c r="Q193" s="178">
        <v>0</v>
      </c>
      <c r="R193" s="178">
        <f t="shared" si="2"/>
        <v>0</v>
      </c>
      <c r="S193" s="178">
        <v>0</v>
      </c>
      <c r="T193" s="179">
        <f t="shared" si="3"/>
        <v>0</v>
      </c>
      <c r="AR193" s="23" t="s">
        <v>122</v>
      </c>
      <c r="AT193" s="23" t="s">
        <v>119</v>
      </c>
      <c r="AU193" s="23" t="s">
        <v>81</v>
      </c>
      <c r="AY193" s="23" t="s">
        <v>116</v>
      </c>
      <c r="BE193" s="180">
        <f t="shared" si="4"/>
        <v>0</v>
      </c>
      <c r="BF193" s="180">
        <f t="shared" si="5"/>
        <v>0</v>
      </c>
      <c r="BG193" s="180">
        <f t="shared" si="6"/>
        <v>0</v>
      </c>
      <c r="BH193" s="180">
        <f t="shared" si="7"/>
        <v>0</v>
      </c>
      <c r="BI193" s="180">
        <f t="shared" si="8"/>
        <v>0</v>
      </c>
      <c r="BJ193" s="23" t="s">
        <v>74</v>
      </c>
      <c r="BK193" s="180">
        <f t="shared" si="9"/>
        <v>0</v>
      </c>
      <c r="BL193" s="23" t="s">
        <v>122</v>
      </c>
      <c r="BM193" s="23" t="s">
        <v>287</v>
      </c>
    </row>
    <row r="194" spans="2:65" s="1" customFormat="1" ht="44.25" customHeight="1">
      <c r="B194" s="168"/>
      <c r="C194" s="169" t="s">
        <v>288</v>
      </c>
      <c r="D194" s="169" t="s">
        <v>119</v>
      </c>
      <c r="E194" s="170" t="s">
        <v>289</v>
      </c>
      <c r="F194" s="171" t="s">
        <v>1090</v>
      </c>
      <c r="G194" s="172" t="s">
        <v>150</v>
      </c>
      <c r="H194" s="173">
        <v>1</v>
      </c>
      <c r="I194" s="174"/>
      <c r="J194" s="175">
        <f t="shared" si="0"/>
        <v>0</v>
      </c>
      <c r="K194" s="171"/>
      <c r="L194" s="40"/>
      <c r="M194" s="176" t="s">
        <v>5</v>
      </c>
      <c r="N194" s="177" t="s">
        <v>40</v>
      </c>
      <c r="O194" s="41"/>
      <c r="P194" s="178">
        <f t="shared" si="1"/>
        <v>0</v>
      </c>
      <c r="Q194" s="178">
        <v>0</v>
      </c>
      <c r="R194" s="178">
        <f t="shared" si="2"/>
        <v>0</v>
      </c>
      <c r="S194" s="178">
        <v>0</v>
      </c>
      <c r="T194" s="179">
        <f t="shared" si="3"/>
        <v>0</v>
      </c>
      <c r="AR194" s="23" t="s">
        <v>122</v>
      </c>
      <c r="AT194" s="23" t="s">
        <v>119</v>
      </c>
      <c r="AU194" s="23" t="s">
        <v>81</v>
      </c>
      <c r="AY194" s="23" t="s">
        <v>116</v>
      </c>
      <c r="BE194" s="180">
        <f t="shared" si="4"/>
        <v>0</v>
      </c>
      <c r="BF194" s="180">
        <f t="shared" si="5"/>
        <v>0</v>
      </c>
      <c r="BG194" s="180">
        <f t="shared" si="6"/>
        <v>0</v>
      </c>
      <c r="BH194" s="180">
        <f t="shared" si="7"/>
        <v>0</v>
      </c>
      <c r="BI194" s="180">
        <f t="shared" si="8"/>
        <v>0</v>
      </c>
      <c r="BJ194" s="23" t="s">
        <v>74</v>
      </c>
      <c r="BK194" s="180">
        <f t="shared" si="9"/>
        <v>0</v>
      </c>
      <c r="BL194" s="23" t="s">
        <v>122</v>
      </c>
      <c r="BM194" s="23" t="s">
        <v>290</v>
      </c>
    </row>
    <row r="195" spans="2:65" s="1" customFormat="1" ht="44.25" customHeight="1">
      <c r="B195" s="168"/>
      <c r="C195" s="169" t="s">
        <v>291</v>
      </c>
      <c r="D195" s="169" t="s">
        <v>119</v>
      </c>
      <c r="E195" s="170" t="s">
        <v>124</v>
      </c>
      <c r="F195" s="171" t="s">
        <v>1091</v>
      </c>
      <c r="G195" s="172" t="s">
        <v>121</v>
      </c>
      <c r="H195" s="173">
        <v>444.29500000000002</v>
      </c>
      <c r="I195" s="174"/>
      <c r="J195" s="175">
        <f t="shared" si="0"/>
        <v>0</v>
      </c>
      <c r="K195" s="171"/>
      <c r="L195" s="40"/>
      <c r="M195" s="176" t="s">
        <v>5</v>
      </c>
      <c r="N195" s="177" t="s">
        <v>40</v>
      </c>
      <c r="O195" s="41"/>
      <c r="P195" s="178">
        <f t="shared" si="1"/>
        <v>0</v>
      </c>
      <c r="Q195" s="178">
        <v>0</v>
      </c>
      <c r="R195" s="178">
        <f t="shared" si="2"/>
        <v>0</v>
      </c>
      <c r="S195" s="178">
        <v>0</v>
      </c>
      <c r="T195" s="179">
        <f t="shared" si="3"/>
        <v>0</v>
      </c>
      <c r="AR195" s="23" t="s">
        <v>122</v>
      </c>
      <c r="AT195" s="23" t="s">
        <v>119</v>
      </c>
      <c r="AU195" s="23" t="s">
        <v>81</v>
      </c>
      <c r="AY195" s="23" t="s">
        <v>116</v>
      </c>
      <c r="BE195" s="180">
        <f t="shared" si="4"/>
        <v>0</v>
      </c>
      <c r="BF195" s="180">
        <f t="shared" si="5"/>
        <v>0</v>
      </c>
      <c r="BG195" s="180">
        <f t="shared" si="6"/>
        <v>0</v>
      </c>
      <c r="BH195" s="180">
        <f t="shared" si="7"/>
        <v>0</v>
      </c>
      <c r="BI195" s="180">
        <f t="shared" si="8"/>
        <v>0</v>
      </c>
      <c r="BJ195" s="23" t="s">
        <v>74</v>
      </c>
      <c r="BK195" s="180">
        <f t="shared" si="9"/>
        <v>0</v>
      </c>
      <c r="BL195" s="23" t="s">
        <v>122</v>
      </c>
      <c r="BM195" s="23" t="s">
        <v>292</v>
      </c>
    </row>
    <row r="196" spans="2:65" s="13" customFormat="1">
      <c r="B196" s="213"/>
      <c r="D196" s="192" t="s">
        <v>135</v>
      </c>
      <c r="E196" s="214" t="s">
        <v>5</v>
      </c>
      <c r="F196" s="215" t="s">
        <v>293</v>
      </c>
      <c r="H196" s="216" t="s">
        <v>5</v>
      </c>
      <c r="I196" s="217"/>
      <c r="L196" s="213"/>
      <c r="M196" s="218"/>
      <c r="N196" s="219"/>
      <c r="O196" s="219"/>
      <c r="P196" s="219"/>
      <c r="Q196" s="219"/>
      <c r="R196" s="219"/>
      <c r="S196" s="219"/>
      <c r="T196" s="220"/>
      <c r="AT196" s="216" t="s">
        <v>135</v>
      </c>
      <c r="AU196" s="216" t="s">
        <v>81</v>
      </c>
      <c r="AV196" s="13" t="s">
        <v>74</v>
      </c>
      <c r="AW196" s="13" t="s">
        <v>33</v>
      </c>
      <c r="AX196" s="13" t="s">
        <v>69</v>
      </c>
      <c r="AY196" s="216" t="s">
        <v>116</v>
      </c>
    </row>
    <row r="197" spans="2:65" s="11" customFormat="1">
      <c r="B197" s="191"/>
      <c r="D197" s="192" t="s">
        <v>135</v>
      </c>
      <c r="E197" s="193" t="s">
        <v>5</v>
      </c>
      <c r="F197" s="194" t="s">
        <v>294</v>
      </c>
      <c r="H197" s="195">
        <v>181</v>
      </c>
      <c r="I197" s="196"/>
      <c r="L197" s="191"/>
      <c r="M197" s="197"/>
      <c r="N197" s="198"/>
      <c r="O197" s="198"/>
      <c r="P197" s="198"/>
      <c r="Q197" s="198"/>
      <c r="R197" s="198"/>
      <c r="S197" s="198"/>
      <c r="T197" s="199"/>
      <c r="AT197" s="193" t="s">
        <v>135</v>
      </c>
      <c r="AU197" s="193" t="s">
        <v>81</v>
      </c>
      <c r="AV197" s="11" t="s">
        <v>81</v>
      </c>
      <c r="AW197" s="11" t="s">
        <v>33</v>
      </c>
      <c r="AX197" s="11" t="s">
        <v>69</v>
      </c>
      <c r="AY197" s="193" t="s">
        <v>116</v>
      </c>
    </row>
    <row r="198" spans="2:65" s="13" customFormat="1">
      <c r="B198" s="213"/>
      <c r="D198" s="192" t="s">
        <v>135</v>
      </c>
      <c r="E198" s="214" t="s">
        <v>5</v>
      </c>
      <c r="F198" s="215" t="s">
        <v>295</v>
      </c>
      <c r="H198" s="216" t="s">
        <v>5</v>
      </c>
      <c r="I198" s="217"/>
      <c r="L198" s="213"/>
      <c r="M198" s="218"/>
      <c r="N198" s="219"/>
      <c r="O198" s="219"/>
      <c r="P198" s="219"/>
      <c r="Q198" s="219"/>
      <c r="R198" s="219"/>
      <c r="S198" s="219"/>
      <c r="T198" s="220"/>
      <c r="AT198" s="216" t="s">
        <v>135</v>
      </c>
      <c r="AU198" s="216" t="s">
        <v>81</v>
      </c>
      <c r="AV198" s="13" t="s">
        <v>74</v>
      </c>
      <c r="AW198" s="13" t="s">
        <v>33</v>
      </c>
      <c r="AX198" s="13" t="s">
        <v>69</v>
      </c>
      <c r="AY198" s="216" t="s">
        <v>116</v>
      </c>
    </row>
    <row r="199" spans="2:65" s="11" customFormat="1">
      <c r="B199" s="191"/>
      <c r="D199" s="192" t="s">
        <v>135</v>
      </c>
      <c r="E199" s="193" t="s">
        <v>5</v>
      </c>
      <c r="F199" s="194" t="s">
        <v>296</v>
      </c>
      <c r="H199" s="195">
        <v>263.29500000000002</v>
      </c>
      <c r="I199" s="196"/>
      <c r="L199" s="191"/>
      <c r="M199" s="197"/>
      <c r="N199" s="198"/>
      <c r="O199" s="198"/>
      <c r="P199" s="198"/>
      <c r="Q199" s="198"/>
      <c r="R199" s="198"/>
      <c r="S199" s="198"/>
      <c r="T199" s="199"/>
      <c r="AT199" s="193" t="s">
        <v>135</v>
      </c>
      <c r="AU199" s="193" t="s">
        <v>81</v>
      </c>
      <c r="AV199" s="11" t="s">
        <v>81</v>
      </c>
      <c r="AW199" s="11" t="s">
        <v>33</v>
      </c>
      <c r="AX199" s="11" t="s">
        <v>69</v>
      </c>
      <c r="AY199" s="193" t="s">
        <v>116</v>
      </c>
    </row>
    <row r="200" spans="2:65" s="12" customFormat="1">
      <c r="B200" s="200"/>
      <c r="D200" s="201" t="s">
        <v>135</v>
      </c>
      <c r="E200" s="202" t="s">
        <v>5</v>
      </c>
      <c r="F200" s="203" t="s">
        <v>137</v>
      </c>
      <c r="H200" s="204">
        <v>444.29500000000002</v>
      </c>
      <c r="I200" s="205"/>
      <c r="L200" s="200"/>
      <c r="M200" s="206"/>
      <c r="N200" s="207"/>
      <c r="O200" s="207"/>
      <c r="P200" s="207"/>
      <c r="Q200" s="207"/>
      <c r="R200" s="207"/>
      <c r="S200" s="207"/>
      <c r="T200" s="208"/>
      <c r="AT200" s="209" t="s">
        <v>135</v>
      </c>
      <c r="AU200" s="209" t="s">
        <v>81</v>
      </c>
      <c r="AV200" s="12" t="s">
        <v>122</v>
      </c>
      <c r="AW200" s="12" t="s">
        <v>33</v>
      </c>
      <c r="AX200" s="12" t="s">
        <v>74</v>
      </c>
      <c r="AY200" s="209" t="s">
        <v>116</v>
      </c>
    </row>
    <row r="201" spans="2:65" s="1" customFormat="1" ht="44.25" customHeight="1">
      <c r="B201" s="168"/>
      <c r="C201" s="169" t="s">
        <v>297</v>
      </c>
      <c r="D201" s="169" t="s">
        <v>119</v>
      </c>
      <c r="E201" s="170" t="s">
        <v>298</v>
      </c>
      <c r="F201" s="171" t="s">
        <v>1093</v>
      </c>
      <c r="G201" s="172" t="s">
        <v>121</v>
      </c>
      <c r="H201" s="173">
        <v>5.4</v>
      </c>
      <c r="I201" s="174"/>
      <c r="J201" s="175">
        <f>ROUND(I201*H201,2)</f>
        <v>0</v>
      </c>
      <c r="K201" s="171"/>
      <c r="L201" s="40"/>
      <c r="M201" s="176" t="s">
        <v>5</v>
      </c>
      <c r="N201" s="177" t="s">
        <v>40</v>
      </c>
      <c r="O201" s="41"/>
      <c r="P201" s="178">
        <f>O201*H201</f>
        <v>0</v>
      </c>
      <c r="Q201" s="178">
        <v>0</v>
      </c>
      <c r="R201" s="178">
        <f>Q201*H201</f>
        <v>0</v>
      </c>
      <c r="S201" s="178">
        <v>0</v>
      </c>
      <c r="T201" s="179">
        <f>S201*H201</f>
        <v>0</v>
      </c>
      <c r="AR201" s="23" t="s">
        <v>122</v>
      </c>
      <c r="AT201" s="23" t="s">
        <v>119</v>
      </c>
      <c r="AU201" s="23" t="s">
        <v>81</v>
      </c>
      <c r="AY201" s="23" t="s">
        <v>116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23" t="s">
        <v>74</v>
      </c>
      <c r="BK201" s="180">
        <f>ROUND(I201*H201,2)</f>
        <v>0</v>
      </c>
      <c r="BL201" s="23" t="s">
        <v>122</v>
      </c>
      <c r="BM201" s="23" t="s">
        <v>299</v>
      </c>
    </row>
    <row r="202" spans="2:65" s="13" customFormat="1">
      <c r="B202" s="213"/>
      <c r="D202" s="192" t="s">
        <v>135</v>
      </c>
      <c r="E202" s="214" t="s">
        <v>5</v>
      </c>
      <c r="F202" s="215" t="s">
        <v>300</v>
      </c>
      <c r="H202" s="216" t="s">
        <v>5</v>
      </c>
      <c r="I202" s="217"/>
      <c r="L202" s="213"/>
      <c r="M202" s="218"/>
      <c r="N202" s="219"/>
      <c r="O202" s="219"/>
      <c r="P202" s="219"/>
      <c r="Q202" s="219"/>
      <c r="R202" s="219"/>
      <c r="S202" s="219"/>
      <c r="T202" s="220"/>
      <c r="AT202" s="216" t="s">
        <v>135</v>
      </c>
      <c r="AU202" s="216" t="s">
        <v>81</v>
      </c>
      <c r="AV202" s="13" t="s">
        <v>74</v>
      </c>
      <c r="AW202" s="13" t="s">
        <v>33</v>
      </c>
      <c r="AX202" s="13" t="s">
        <v>69</v>
      </c>
      <c r="AY202" s="216" t="s">
        <v>116</v>
      </c>
    </row>
    <row r="203" spans="2:65" s="11" customFormat="1">
      <c r="B203" s="191"/>
      <c r="D203" s="192" t="s">
        <v>135</v>
      </c>
      <c r="E203" s="193" t="s">
        <v>5</v>
      </c>
      <c r="F203" s="194" t="s">
        <v>301</v>
      </c>
      <c r="H203" s="195">
        <v>5.4</v>
      </c>
      <c r="I203" s="196"/>
      <c r="L203" s="191"/>
      <c r="M203" s="197"/>
      <c r="N203" s="198"/>
      <c r="O203" s="198"/>
      <c r="P203" s="198"/>
      <c r="Q203" s="198"/>
      <c r="R203" s="198"/>
      <c r="S203" s="198"/>
      <c r="T203" s="199"/>
      <c r="AT203" s="193" t="s">
        <v>135</v>
      </c>
      <c r="AU203" s="193" t="s">
        <v>81</v>
      </c>
      <c r="AV203" s="11" t="s">
        <v>81</v>
      </c>
      <c r="AW203" s="11" t="s">
        <v>33</v>
      </c>
      <c r="AX203" s="11" t="s">
        <v>69</v>
      </c>
      <c r="AY203" s="193" t="s">
        <v>116</v>
      </c>
    </row>
    <row r="204" spans="2:65" s="12" customFormat="1">
      <c r="B204" s="200"/>
      <c r="D204" s="201" t="s">
        <v>135</v>
      </c>
      <c r="E204" s="202" t="s">
        <v>5</v>
      </c>
      <c r="F204" s="203" t="s">
        <v>137</v>
      </c>
      <c r="H204" s="204">
        <v>5.4</v>
      </c>
      <c r="I204" s="205"/>
      <c r="L204" s="200"/>
      <c r="M204" s="206"/>
      <c r="N204" s="207"/>
      <c r="O204" s="207"/>
      <c r="P204" s="207"/>
      <c r="Q204" s="207"/>
      <c r="R204" s="207"/>
      <c r="S204" s="207"/>
      <c r="T204" s="208"/>
      <c r="AT204" s="209" t="s">
        <v>135</v>
      </c>
      <c r="AU204" s="209" t="s">
        <v>81</v>
      </c>
      <c r="AV204" s="12" t="s">
        <v>122</v>
      </c>
      <c r="AW204" s="12" t="s">
        <v>33</v>
      </c>
      <c r="AX204" s="12" t="s">
        <v>74</v>
      </c>
      <c r="AY204" s="209" t="s">
        <v>116</v>
      </c>
    </row>
    <row r="205" spans="2:65" s="1" customFormat="1" ht="44.25" customHeight="1">
      <c r="B205" s="168"/>
      <c r="C205" s="169" t="s">
        <v>302</v>
      </c>
      <c r="D205" s="169" t="s">
        <v>119</v>
      </c>
      <c r="E205" s="170" t="s">
        <v>303</v>
      </c>
      <c r="F205" s="171" t="s">
        <v>1092</v>
      </c>
      <c r="G205" s="172" t="s">
        <v>121</v>
      </c>
      <c r="H205" s="173">
        <v>820</v>
      </c>
      <c r="I205" s="174"/>
      <c r="J205" s="175">
        <f>ROUND(I205*H205,2)</f>
        <v>0</v>
      </c>
      <c r="K205" s="171"/>
      <c r="L205" s="40"/>
      <c r="M205" s="176" t="s">
        <v>5</v>
      </c>
      <c r="N205" s="177" t="s">
        <v>40</v>
      </c>
      <c r="O205" s="41"/>
      <c r="P205" s="178">
        <f>O205*H205</f>
        <v>0</v>
      </c>
      <c r="Q205" s="178">
        <v>0</v>
      </c>
      <c r="R205" s="178">
        <f>Q205*H205</f>
        <v>0</v>
      </c>
      <c r="S205" s="178">
        <v>0</v>
      </c>
      <c r="T205" s="179">
        <f>S205*H205</f>
        <v>0</v>
      </c>
      <c r="AR205" s="23" t="s">
        <v>122</v>
      </c>
      <c r="AT205" s="23" t="s">
        <v>119</v>
      </c>
      <c r="AU205" s="23" t="s">
        <v>81</v>
      </c>
      <c r="AY205" s="23" t="s">
        <v>116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23" t="s">
        <v>74</v>
      </c>
      <c r="BK205" s="180">
        <f>ROUND(I205*H205,2)</f>
        <v>0</v>
      </c>
      <c r="BL205" s="23" t="s">
        <v>122</v>
      </c>
      <c r="BM205" s="23" t="s">
        <v>304</v>
      </c>
    </row>
    <row r="206" spans="2:65" s="1" customFormat="1" ht="22.5" customHeight="1">
      <c r="B206" s="168"/>
      <c r="C206" s="169" t="s">
        <v>305</v>
      </c>
      <c r="D206" s="169" t="s">
        <v>119</v>
      </c>
      <c r="E206" s="170" t="s">
        <v>139</v>
      </c>
      <c r="F206" s="171" t="s">
        <v>140</v>
      </c>
      <c r="G206" s="172" t="s">
        <v>121</v>
      </c>
      <c r="H206" s="173">
        <v>268.69499999999999</v>
      </c>
      <c r="I206" s="174"/>
      <c r="J206" s="175">
        <f>ROUND(I206*H206,2)</f>
        <v>0</v>
      </c>
      <c r="K206" s="171"/>
      <c r="L206" s="40"/>
      <c r="M206" s="176" t="s">
        <v>5</v>
      </c>
      <c r="N206" s="177" t="s">
        <v>40</v>
      </c>
      <c r="O206" s="41"/>
      <c r="P206" s="178">
        <f>O206*H206</f>
        <v>0</v>
      </c>
      <c r="Q206" s="178">
        <v>0</v>
      </c>
      <c r="R206" s="178">
        <f>Q206*H206</f>
        <v>0</v>
      </c>
      <c r="S206" s="178">
        <v>0</v>
      </c>
      <c r="T206" s="179">
        <f>S206*H206</f>
        <v>0</v>
      </c>
      <c r="AR206" s="23" t="s">
        <v>122</v>
      </c>
      <c r="AT206" s="23" t="s">
        <v>119</v>
      </c>
      <c r="AU206" s="23" t="s">
        <v>81</v>
      </c>
      <c r="AY206" s="23" t="s">
        <v>116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23" t="s">
        <v>74</v>
      </c>
      <c r="BK206" s="180">
        <f>ROUND(I206*H206,2)</f>
        <v>0</v>
      </c>
      <c r="BL206" s="23" t="s">
        <v>122</v>
      </c>
      <c r="BM206" s="23" t="s">
        <v>306</v>
      </c>
    </row>
    <row r="207" spans="2:65" s="11" customFormat="1">
      <c r="B207" s="191"/>
      <c r="D207" s="192" t="s">
        <v>135</v>
      </c>
      <c r="E207" s="193" t="s">
        <v>5</v>
      </c>
      <c r="F207" s="194" t="s">
        <v>307</v>
      </c>
      <c r="H207" s="195">
        <v>268.69499999999999</v>
      </c>
      <c r="I207" s="196"/>
      <c r="L207" s="191"/>
      <c r="M207" s="197"/>
      <c r="N207" s="198"/>
      <c r="O207" s="198"/>
      <c r="P207" s="198"/>
      <c r="Q207" s="198"/>
      <c r="R207" s="198"/>
      <c r="S207" s="198"/>
      <c r="T207" s="199"/>
      <c r="AT207" s="193" t="s">
        <v>135</v>
      </c>
      <c r="AU207" s="193" t="s">
        <v>81</v>
      </c>
      <c r="AV207" s="11" t="s">
        <v>81</v>
      </c>
      <c r="AW207" s="11" t="s">
        <v>33</v>
      </c>
      <c r="AX207" s="11" t="s">
        <v>69</v>
      </c>
      <c r="AY207" s="193" t="s">
        <v>116</v>
      </c>
    </row>
    <row r="208" spans="2:65" s="12" customFormat="1">
      <c r="B208" s="200"/>
      <c r="D208" s="201" t="s">
        <v>135</v>
      </c>
      <c r="E208" s="202" t="s">
        <v>5</v>
      </c>
      <c r="F208" s="203" t="s">
        <v>137</v>
      </c>
      <c r="H208" s="204">
        <v>268.69499999999999</v>
      </c>
      <c r="I208" s="205"/>
      <c r="L208" s="200"/>
      <c r="M208" s="206"/>
      <c r="N208" s="207"/>
      <c r="O208" s="207"/>
      <c r="P208" s="207"/>
      <c r="Q208" s="207"/>
      <c r="R208" s="207"/>
      <c r="S208" s="207"/>
      <c r="T208" s="208"/>
      <c r="AT208" s="209" t="s">
        <v>135</v>
      </c>
      <c r="AU208" s="209" t="s">
        <v>81</v>
      </c>
      <c r="AV208" s="12" t="s">
        <v>122</v>
      </c>
      <c r="AW208" s="12" t="s">
        <v>33</v>
      </c>
      <c r="AX208" s="12" t="s">
        <v>74</v>
      </c>
      <c r="AY208" s="209" t="s">
        <v>116</v>
      </c>
    </row>
    <row r="209" spans="2:65" s="1" customFormat="1" ht="22.5" customHeight="1">
      <c r="B209" s="168"/>
      <c r="C209" s="169" t="s">
        <v>308</v>
      </c>
      <c r="D209" s="169" t="s">
        <v>119</v>
      </c>
      <c r="E209" s="170" t="s">
        <v>143</v>
      </c>
      <c r="F209" s="171" t="s">
        <v>144</v>
      </c>
      <c r="G209" s="172" t="s">
        <v>132</v>
      </c>
      <c r="H209" s="173">
        <v>394.94299999999998</v>
      </c>
      <c r="I209" s="174"/>
      <c r="J209" s="175">
        <f>ROUND(I209*H209,2)</f>
        <v>0</v>
      </c>
      <c r="K209" s="171"/>
      <c r="L209" s="40"/>
      <c r="M209" s="176" t="s">
        <v>5</v>
      </c>
      <c r="N209" s="177" t="s">
        <v>40</v>
      </c>
      <c r="O209" s="41"/>
      <c r="P209" s="178">
        <f>O209*H209</f>
        <v>0</v>
      </c>
      <c r="Q209" s="178">
        <v>0</v>
      </c>
      <c r="R209" s="178">
        <f>Q209*H209</f>
        <v>0</v>
      </c>
      <c r="S209" s="178">
        <v>0</v>
      </c>
      <c r="T209" s="179">
        <f>S209*H209</f>
        <v>0</v>
      </c>
      <c r="AR209" s="23" t="s">
        <v>122</v>
      </c>
      <c r="AT209" s="23" t="s">
        <v>119</v>
      </c>
      <c r="AU209" s="23" t="s">
        <v>81</v>
      </c>
      <c r="AY209" s="23" t="s">
        <v>116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23" t="s">
        <v>74</v>
      </c>
      <c r="BK209" s="180">
        <f>ROUND(I209*H209,2)</f>
        <v>0</v>
      </c>
      <c r="BL209" s="23" t="s">
        <v>122</v>
      </c>
      <c r="BM209" s="23" t="s">
        <v>309</v>
      </c>
    </row>
    <row r="210" spans="2:65" s="11" customFormat="1">
      <c r="B210" s="191"/>
      <c r="D210" s="192" t="s">
        <v>135</v>
      </c>
      <c r="E210" s="193" t="s">
        <v>5</v>
      </c>
      <c r="F210" s="194" t="s">
        <v>310</v>
      </c>
      <c r="H210" s="195">
        <v>394.94299999999998</v>
      </c>
      <c r="I210" s="196"/>
      <c r="L210" s="191"/>
      <c r="M210" s="197"/>
      <c r="N210" s="198"/>
      <c r="O210" s="198"/>
      <c r="P210" s="198"/>
      <c r="Q210" s="198"/>
      <c r="R210" s="198"/>
      <c r="S210" s="198"/>
      <c r="T210" s="199"/>
      <c r="AT210" s="193" t="s">
        <v>135</v>
      </c>
      <c r="AU210" s="193" t="s">
        <v>81</v>
      </c>
      <c r="AV210" s="11" t="s">
        <v>81</v>
      </c>
      <c r="AW210" s="11" t="s">
        <v>33</v>
      </c>
      <c r="AX210" s="11" t="s">
        <v>69</v>
      </c>
      <c r="AY210" s="193" t="s">
        <v>116</v>
      </c>
    </row>
    <row r="211" spans="2:65" s="12" customFormat="1">
      <c r="B211" s="200"/>
      <c r="D211" s="201" t="s">
        <v>135</v>
      </c>
      <c r="E211" s="202" t="s">
        <v>5</v>
      </c>
      <c r="F211" s="203" t="s">
        <v>137</v>
      </c>
      <c r="H211" s="204">
        <v>394.94299999999998</v>
      </c>
      <c r="I211" s="205"/>
      <c r="L211" s="200"/>
      <c r="M211" s="206"/>
      <c r="N211" s="207"/>
      <c r="O211" s="207"/>
      <c r="P211" s="207"/>
      <c r="Q211" s="207"/>
      <c r="R211" s="207"/>
      <c r="S211" s="207"/>
      <c r="T211" s="208"/>
      <c r="AT211" s="209" t="s">
        <v>135</v>
      </c>
      <c r="AU211" s="209" t="s">
        <v>81</v>
      </c>
      <c r="AV211" s="12" t="s">
        <v>122</v>
      </c>
      <c r="AW211" s="12" t="s">
        <v>33</v>
      </c>
      <c r="AX211" s="12" t="s">
        <v>74</v>
      </c>
      <c r="AY211" s="209" t="s">
        <v>116</v>
      </c>
    </row>
    <row r="212" spans="2:65" s="1" customFormat="1" ht="31.5" customHeight="1">
      <c r="B212" s="168"/>
      <c r="C212" s="169" t="s">
        <v>311</v>
      </c>
      <c r="D212" s="169" t="s">
        <v>119</v>
      </c>
      <c r="E212" s="170" t="s">
        <v>312</v>
      </c>
      <c r="F212" s="171" t="s">
        <v>1094</v>
      </c>
      <c r="G212" s="172" t="s">
        <v>121</v>
      </c>
      <c r="H212" s="173">
        <v>160.63999999999999</v>
      </c>
      <c r="I212" s="174"/>
      <c r="J212" s="175">
        <f>ROUND(I212*H212,2)</f>
        <v>0</v>
      </c>
      <c r="K212" s="171"/>
      <c r="L212" s="40"/>
      <c r="M212" s="176" t="s">
        <v>5</v>
      </c>
      <c r="N212" s="177" t="s">
        <v>40</v>
      </c>
      <c r="O212" s="41"/>
      <c r="P212" s="178">
        <f>O212*H212</f>
        <v>0</v>
      </c>
      <c r="Q212" s="178">
        <v>0</v>
      </c>
      <c r="R212" s="178">
        <f>Q212*H212</f>
        <v>0</v>
      </c>
      <c r="S212" s="178">
        <v>0</v>
      </c>
      <c r="T212" s="179">
        <f>S212*H212</f>
        <v>0</v>
      </c>
      <c r="AR212" s="23" t="s">
        <v>122</v>
      </c>
      <c r="AT212" s="23" t="s">
        <v>119</v>
      </c>
      <c r="AU212" s="23" t="s">
        <v>81</v>
      </c>
      <c r="AY212" s="23" t="s">
        <v>116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23" t="s">
        <v>74</v>
      </c>
      <c r="BK212" s="180">
        <f>ROUND(I212*H212,2)</f>
        <v>0</v>
      </c>
      <c r="BL212" s="23" t="s">
        <v>122</v>
      </c>
      <c r="BM212" s="23" t="s">
        <v>313</v>
      </c>
    </row>
    <row r="213" spans="2:65" s="13" customFormat="1">
      <c r="B213" s="213"/>
      <c r="D213" s="192" t="s">
        <v>135</v>
      </c>
      <c r="E213" s="214" t="s">
        <v>5</v>
      </c>
      <c r="F213" s="215" t="s">
        <v>314</v>
      </c>
      <c r="H213" s="216" t="s">
        <v>5</v>
      </c>
      <c r="I213" s="217"/>
      <c r="L213" s="213"/>
      <c r="M213" s="218"/>
      <c r="N213" s="219"/>
      <c r="O213" s="219"/>
      <c r="P213" s="219"/>
      <c r="Q213" s="219"/>
      <c r="R213" s="219"/>
      <c r="S213" s="219"/>
      <c r="T213" s="220"/>
      <c r="AT213" s="216" t="s">
        <v>135</v>
      </c>
      <c r="AU213" s="216" t="s">
        <v>81</v>
      </c>
      <c r="AV213" s="13" t="s">
        <v>74</v>
      </c>
      <c r="AW213" s="13" t="s">
        <v>33</v>
      </c>
      <c r="AX213" s="13" t="s">
        <v>69</v>
      </c>
      <c r="AY213" s="216" t="s">
        <v>116</v>
      </c>
    </row>
    <row r="214" spans="2:65" s="11" customFormat="1">
      <c r="B214" s="191"/>
      <c r="D214" s="192" t="s">
        <v>135</v>
      </c>
      <c r="E214" s="193" t="s">
        <v>5</v>
      </c>
      <c r="F214" s="194" t="s">
        <v>315</v>
      </c>
      <c r="H214" s="195">
        <v>165.989</v>
      </c>
      <c r="I214" s="196"/>
      <c r="L214" s="191"/>
      <c r="M214" s="197"/>
      <c r="N214" s="198"/>
      <c r="O214" s="198"/>
      <c r="P214" s="198"/>
      <c r="Q214" s="198"/>
      <c r="R214" s="198"/>
      <c r="S214" s="198"/>
      <c r="T214" s="199"/>
      <c r="AT214" s="193" t="s">
        <v>135</v>
      </c>
      <c r="AU214" s="193" t="s">
        <v>81</v>
      </c>
      <c r="AV214" s="11" t="s">
        <v>81</v>
      </c>
      <c r="AW214" s="11" t="s">
        <v>33</v>
      </c>
      <c r="AX214" s="11" t="s">
        <v>69</v>
      </c>
      <c r="AY214" s="193" t="s">
        <v>116</v>
      </c>
    </row>
    <row r="215" spans="2:65" s="11" customFormat="1">
      <c r="B215" s="191"/>
      <c r="D215" s="192" t="s">
        <v>135</v>
      </c>
      <c r="E215" s="193" t="s">
        <v>5</v>
      </c>
      <c r="F215" s="194" t="s">
        <v>316</v>
      </c>
      <c r="H215" s="195">
        <v>-5.4</v>
      </c>
      <c r="I215" s="196"/>
      <c r="L215" s="191"/>
      <c r="M215" s="197"/>
      <c r="N215" s="198"/>
      <c r="O215" s="198"/>
      <c r="P215" s="198"/>
      <c r="Q215" s="198"/>
      <c r="R215" s="198"/>
      <c r="S215" s="198"/>
      <c r="T215" s="199"/>
      <c r="AT215" s="193" t="s">
        <v>135</v>
      </c>
      <c r="AU215" s="193" t="s">
        <v>81</v>
      </c>
      <c r="AV215" s="11" t="s">
        <v>81</v>
      </c>
      <c r="AW215" s="11" t="s">
        <v>33</v>
      </c>
      <c r="AX215" s="11" t="s">
        <v>69</v>
      </c>
      <c r="AY215" s="193" t="s">
        <v>116</v>
      </c>
    </row>
    <row r="216" spans="2:65" s="11" customFormat="1">
      <c r="B216" s="191"/>
      <c r="D216" s="192" t="s">
        <v>135</v>
      </c>
      <c r="E216" s="193" t="s">
        <v>5</v>
      </c>
      <c r="F216" s="194" t="s">
        <v>317</v>
      </c>
      <c r="H216" s="195">
        <v>-7.9489999999999998</v>
      </c>
      <c r="I216" s="196"/>
      <c r="L216" s="191"/>
      <c r="M216" s="197"/>
      <c r="N216" s="198"/>
      <c r="O216" s="198"/>
      <c r="P216" s="198"/>
      <c r="Q216" s="198"/>
      <c r="R216" s="198"/>
      <c r="S216" s="198"/>
      <c r="T216" s="199"/>
      <c r="AT216" s="193" t="s">
        <v>135</v>
      </c>
      <c r="AU216" s="193" t="s">
        <v>81</v>
      </c>
      <c r="AV216" s="11" t="s">
        <v>81</v>
      </c>
      <c r="AW216" s="11" t="s">
        <v>33</v>
      </c>
      <c r="AX216" s="11" t="s">
        <v>69</v>
      </c>
      <c r="AY216" s="193" t="s">
        <v>116</v>
      </c>
    </row>
    <row r="217" spans="2:65" s="13" customFormat="1">
      <c r="B217" s="213"/>
      <c r="D217" s="192" t="s">
        <v>135</v>
      </c>
      <c r="E217" s="214" t="s">
        <v>5</v>
      </c>
      <c r="F217" s="215" t="s">
        <v>318</v>
      </c>
      <c r="H217" s="216" t="s">
        <v>5</v>
      </c>
      <c r="I217" s="217"/>
      <c r="L217" s="213"/>
      <c r="M217" s="218"/>
      <c r="N217" s="219"/>
      <c r="O217" s="219"/>
      <c r="P217" s="219"/>
      <c r="Q217" s="219"/>
      <c r="R217" s="219"/>
      <c r="S217" s="219"/>
      <c r="T217" s="220"/>
      <c r="AT217" s="216" t="s">
        <v>135</v>
      </c>
      <c r="AU217" s="216" t="s">
        <v>81</v>
      </c>
      <c r="AV217" s="13" t="s">
        <v>74</v>
      </c>
      <c r="AW217" s="13" t="s">
        <v>33</v>
      </c>
      <c r="AX217" s="13" t="s">
        <v>69</v>
      </c>
      <c r="AY217" s="216" t="s">
        <v>116</v>
      </c>
    </row>
    <row r="218" spans="2:65" s="11" customFormat="1">
      <c r="B218" s="191"/>
      <c r="D218" s="192" t="s">
        <v>135</v>
      </c>
      <c r="E218" s="193" t="s">
        <v>5</v>
      </c>
      <c r="F218" s="194" t="s">
        <v>319</v>
      </c>
      <c r="H218" s="195">
        <v>8</v>
      </c>
      <c r="I218" s="196"/>
      <c r="L218" s="191"/>
      <c r="M218" s="197"/>
      <c r="N218" s="198"/>
      <c r="O218" s="198"/>
      <c r="P218" s="198"/>
      <c r="Q218" s="198"/>
      <c r="R218" s="198"/>
      <c r="S218" s="198"/>
      <c r="T218" s="199"/>
      <c r="AT218" s="193" t="s">
        <v>135</v>
      </c>
      <c r="AU218" s="193" t="s">
        <v>81</v>
      </c>
      <c r="AV218" s="11" t="s">
        <v>81</v>
      </c>
      <c r="AW218" s="11" t="s">
        <v>33</v>
      </c>
      <c r="AX218" s="11" t="s">
        <v>69</v>
      </c>
      <c r="AY218" s="193" t="s">
        <v>116</v>
      </c>
    </row>
    <row r="219" spans="2:65" s="12" customFormat="1">
      <c r="B219" s="200"/>
      <c r="D219" s="201" t="s">
        <v>135</v>
      </c>
      <c r="E219" s="202" t="s">
        <v>5</v>
      </c>
      <c r="F219" s="203" t="s">
        <v>137</v>
      </c>
      <c r="H219" s="204">
        <v>160.63999999999999</v>
      </c>
      <c r="I219" s="205"/>
      <c r="L219" s="200"/>
      <c r="M219" s="206"/>
      <c r="N219" s="207"/>
      <c r="O219" s="207"/>
      <c r="P219" s="207"/>
      <c r="Q219" s="207"/>
      <c r="R219" s="207"/>
      <c r="S219" s="207"/>
      <c r="T219" s="208"/>
      <c r="AT219" s="209" t="s">
        <v>135</v>
      </c>
      <c r="AU219" s="209" t="s">
        <v>81</v>
      </c>
      <c r="AV219" s="12" t="s">
        <v>122</v>
      </c>
      <c r="AW219" s="12" t="s">
        <v>33</v>
      </c>
      <c r="AX219" s="12" t="s">
        <v>74</v>
      </c>
      <c r="AY219" s="209" t="s">
        <v>116</v>
      </c>
    </row>
    <row r="220" spans="2:65" s="1" customFormat="1" ht="22.5" customHeight="1">
      <c r="B220" s="168"/>
      <c r="C220" s="181" t="s">
        <v>320</v>
      </c>
      <c r="D220" s="181" t="s">
        <v>129</v>
      </c>
      <c r="E220" s="182" t="s">
        <v>321</v>
      </c>
      <c r="F220" s="183" t="s">
        <v>322</v>
      </c>
      <c r="G220" s="184" t="s">
        <v>132</v>
      </c>
      <c r="H220" s="185">
        <v>270.95100000000002</v>
      </c>
      <c r="I220" s="186"/>
      <c r="J220" s="187">
        <f>ROUND(I220*H220,2)</f>
        <v>0</v>
      </c>
      <c r="K220" s="183"/>
      <c r="L220" s="188"/>
      <c r="M220" s="189" t="s">
        <v>5</v>
      </c>
      <c r="N220" s="190" t="s">
        <v>40</v>
      </c>
      <c r="O220" s="41"/>
      <c r="P220" s="178">
        <f>O220*H220</f>
        <v>0</v>
      </c>
      <c r="Q220" s="178">
        <v>1</v>
      </c>
      <c r="R220" s="178">
        <f>Q220*H220</f>
        <v>270.95100000000002</v>
      </c>
      <c r="S220" s="178">
        <v>0</v>
      </c>
      <c r="T220" s="179">
        <f>S220*H220</f>
        <v>0</v>
      </c>
      <c r="AR220" s="23" t="s">
        <v>133</v>
      </c>
      <c r="AT220" s="23" t="s">
        <v>129</v>
      </c>
      <c r="AU220" s="23" t="s">
        <v>81</v>
      </c>
      <c r="AY220" s="23" t="s">
        <v>116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23" t="s">
        <v>74</v>
      </c>
      <c r="BK220" s="180">
        <f>ROUND(I220*H220,2)</f>
        <v>0</v>
      </c>
      <c r="BL220" s="23" t="s">
        <v>122</v>
      </c>
      <c r="BM220" s="23" t="s">
        <v>323</v>
      </c>
    </row>
    <row r="221" spans="2:65" s="11" customFormat="1">
      <c r="B221" s="191"/>
      <c r="D221" s="192" t="s">
        <v>135</v>
      </c>
      <c r="E221" s="193" t="s">
        <v>5</v>
      </c>
      <c r="F221" s="194" t="s">
        <v>324</v>
      </c>
      <c r="H221" s="195">
        <v>270.95100000000002</v>
      </c>
      <c r="I221" s="196"/>
      <c r="L221" s="191"/>
      <c r="M221" s="197"/>
      <c r="N221" s="198"/>
      <c r="O221" s="198"/>
      <c r="P221" s="198"/>
      <c r="Q221" s="198"/>
      <c r="R221" s="198"/>
      <c r="S221" s="198"/>
      <c r="T221" s="199"/>
      <c r="AT221" s="193" t="s">
        <v>135</v>
      </c>
      <c r="AU221" s="193" t="s">
        <v>81</v>
      </c>
      <c r="AV221" s="11" t="s">
        <v>81</v>
      </c>
      <c r="AW221" s="11" t="s">
        <v>33</v>
      </c>
      <c r="AX221" s="11" t="s">
        <v>69</v>
      </c>
      <c r="AY221" s="193" t="s">
        <v>116</v>
      </c>
    </row>
    <row r="222" spans="2:65" s="12" customFormat="1">
      <c r="B222" s="200"/>
      <c r="D222" s="201" t="s">
        <v>135</v>
      </c>
      <c r="E222" s="202" t="s">
        <v>5</v>
      </c>
      <c r="F222" s="203" t="s">
        <v>137</v>
      </c>
      <c r="H222" s="204">
        <v>270.95100000000002</v>
      </c>
      <c r="I222" s="205"/>
      <c r="L222" s="200"/>
      <c r="M222" s="206"/>
      <c r="N222" s="207"/>
      <c r="O222" s="207"/>
      <c r="P222" s="207"/>
      <c r="Q222" s="207"/>
      <c r="R222" s="207"/>
      <c r="S222" s="207"/>
      <c r="T222" s="208"/>
      <c r="AT222" s="209" t="s">
        <v>135</v>
      </c>
      <c r="AU222" s="209" t="s">
        <v>81</v>
      </c>
      <c r="AV222" s="12" t="s">
        <v>122</v>
      </c>
      <c r="AW222" s="12" t="s">
        <v>33</v>
      </c>
      <c r="AX222" s="12" t="s">
        <v>74</v>
      </c>
      <c r="AY222" s="209" t="s">
        <v>116</v>
      </c>
    </row>
    <row r="223" spans="2:65" s="1" customFormat="1" ht="44.25" customHeight="1">
      <c r="B223" s="168"/>
      <c r="C223" s="169" t="s">
        <v>325</v>
      </c>
      <c r="D223" s="169" t="s">
        <v>119</v>
      </c>
      <c r="E223" s="170" t="s">
        <v>326</v>
      </c>
      <c r="F223" s="171" t="s">
        <v>1095</v>
      </c>
      <c r="G223" s="172" t="s">
        <v>121</v>
      </c>
      <c r="H223" s="173">
        <v>72.656000000000006</v>
      </c>
      <c r="I223" s="174"/>
      <c r="J223" s="175">
        <f>ROUND(I223*H223,2)</f>
        <v>0</v>
      </c>
      <c r="K223" s="171"/>
      <c r="L223" s="40"/>
      <c r="M223" s="176" t="s">
        <v>5</v>
      </c>
      <c r="N223" s="177" t="s">
        <v>40</v>
      </c>
      <c r="O223" s="41"/>
      <c r="P223" s="178">
        <f>O223*H223</f>
        <v>0</v>
      </c>
      <c r="Q223" s="178">
        <v>0</v>
      </c>
      <c r="R223" s="178">
        <f>Q223*H223</f>
        <v>0</v>
      </c>
      <c r="S223" s="178">
        <v>0</v>
      </c>
      <c r="T223" s="179">
        <f>S223*H223</f>
        <v>0</v>
      </c>
      <c r="AR223" s="23" t="s">
        <v>122</v>
      </c>
      <c r="AT223" s="23" t="s">
        <v>119</v>
      </c>
      <c r="AU223" s="23" t="s">
        <v>81</v>
      </c>
      <c r="AY223" s="23" t="s">
        <v>116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23" t="s">
        <v>74</v>
      </c>
      <c r="BK223" s="180">
        <f>ROUND(I223*H223,2)</f>
        <v>0</v>
      </c>
      <c r="BL223" s="23" t="s">
        <v>122</v>
      </c>
      <c r="BM223" s="23" t="s">
        <v>327</v>
      </c>
    </row>
    <row r="224" spans="2:65" s="11" customFormat="1">
      <c r="B224" s="191"/>
      <c r="D224" s="192" t="s">
        <v>135</v>
      </c>
      <c r="E224" s="193" t="s">
        <v>5</v>
      </c>
      <c r="F224" s="194" t="s">
        <v>328</v>
      </c>
      <c r="H224" s="195">
        <v>60.5</v>
      </c>
      <c r="I224" s="196"/>
      <c r="L224" s="191"/>
      <c r="M224" s="197"/>
      <c r="N224" s="198"/>
      <c r="O224" s="198"/>
      <c r="P224" s="198"/>
      <c r="Q224" s="198"/>
      <c r="R224" s="198"/>
      <c r="S224" s="198"/>
      <c r="T224" s="199"/>
      <c r="AT224" s="193" t="s">
        <v>135</v>
      </c>
      <c r="AU224" s="193" t="s">
        <v>81</v>
      </c>
      <c r="AV224" s="11" t="s">
        <v>81</v>
      </c>
      <c r="AW224" s="11" t="s">
        <v>33</v>
      </c>
      <c r="AX224" s="11" t="s">
        <v>69</v>
      </c>
      <c r="AY224" s="193" t="s">
        <v>116</v>
      </c>
    </row>
    <row r="225" spans="2:65" s="11" customFormat="1">
      <c r="B225" s="191"/>
      <c r="D225" s="192" t="s">
        <v>135</v>
      </c>
      <c r="E225" s="193" t="s">
        <v>5</v>
      </c>
      <c r="F225" s="194" t="s">
        <v>329</v>
      </c>
      <c r="H225" s="195">
        <v>12.9</v>
      </c>
      <c r="I225" s="196"/>
      <c r="L225" s="191"/>
      <c r="M225" s="197"/>
      <c r="N225" s="198"/>
      <c r="O225" s="198"/>
      <c r="P225" s="198"/>
      <c r="Q225" s="198"/>
      <c r="R225" s="198"/>
      <c r="S225" s="198"/>
      <c r="T225" s="199"/>
      <c r="AT225" s="193" t="s">
        <v>135</v>
      </c>
      <c r="AU225" s="193" t="s">
        <v>81</v>
      </c>
      <c r="AV225" s="11" t="s">
        <v>81</v>
      </c>
      <c r="AW225" s="11" t="s">
        <v>33</v>
      </c>
      <c r="AX225" s="11" t="s">
        <v>69</v>
      </c>
      <c r="AY225" s="193" t="s">
        <v>116</v>
      </c>
    </row>
    <row r="226" spans="2:65" s="11" customFormat="1">
      <c r="B226" s="191"/>
      <c r="D226" s="192" t="s">
        <v>135</v>
      </c>
      <c r="E226" s="193" t="s">
        <v>5</v>
      </c>
      <c r="F226" s="194" t="s">
        <v>330</v>
      </c>
      <c r="H226" s="195">
        <v>-0.74399999999999999</v>
      </c>
      <c r="I226" s="196"/>
      <c r="L226" s="191"/>
      <c r="M226" s="197"/>
      <c r="N226" s="198"/>
      <c r="O226" s="198"/>
      <c r="P226" s="198"/>
      <c r="Q226" s="198"/>
      <c r="R226" s="198"/>
      <c r="S226" s="198"/>
      <c r="T226" s="199"/>
      <c r="AT226" s="193" t="s">
        <v>135</v>
      </c>
      <c r="AU226" s="193" t="s">
        <v>81</v>
      </c>
      <c r="AV226" s="11" t="s">
        <v>81</v>
      </c>
      <c r="AW226" s="11" t="s">
        <v>33</v>
      </c>
      <c r="AX226" s="11" t="s">
        <v>69</v>
      </c>
      <c r="AY226" s="193" t="s">
        <v>116</v>
      </c>
    </row>
    <row r="227" spans="2:65" s="12" customFormat="1">
      <c r="B227" s="200"/>
      <c r="D227" s="201" t="s">
        <v>135</v>
      </c>
      <c r="E227" s="202" t="s">
        <v>5</v>
      </c>
      <c r="F227" s="203" t="s">
        <v>137</v>
      </c>
      <c r="H227" s="204">
        <v>72.656000000000006</v>
      </c>
      <c r="I227" s="205"/>
      <c r="L227" s="200"/>
      <c r="M227" s="206"/>
      <c r="N227" s="207"/>
      <c r="O227" s="207"/>
      <c r="P227" s="207"/>
      <c r="Q227" s="207"/>
      <c r="R227" s="207"/>
      <c r="S227" s="207"/>
      <c r="T227" s="208"/>
      <c r="AT227" s="209" t="s">
        <v>135</v>
      </c>
      <c r="AU227" s="209" t="s">
        <v>81</v>
      </c>
      <c r="AV227" s="12" t="s">
        <v>122</v>
      </c>
      <c r="AW227" s="12" t="s">
        <v>33</v>
      </c>
      <c r="AX227" s="12" t="s">
        <v>74</v>
      </c>
      <c r="AY227" s="209" t="s">
        <v>116</v>
      </c>
    </row>
    <row r="228" spans="2:65" s="1" customFormat="1" ht="22.5" customHeight="1">
      <c r="B228" s="168"/>
      <c r="C228" s="181" t="s">
        <v>331</v>
      </c>
      <c r="D228" s="181" t="s">
        <v>129</v>
      </c>
      <c r="E228" s="182" t="s">
        <v>332</v>
      </c>
      <c r="F228" s="183" t="s">
        <v>333</v>
      </c>
      <c r="G228" s="184" t="s">
        <v>132</v>
      </c>
      <c r="H228" s="185">
        <v>122.54900000000001</v>
      </c>
      <c r="I228" s="186"/>
      <c r="J228" s="187">
        <f>ROUND(I228*H228,2)</f>
        <v>0</v>
      </c>
      <c r="K228" s="183"/>
      <c r="L228" s="188"/>
      <c r="M228" s="189" t="s">
        <v>5</v>
      </c>
      <c r="N228" s="190" t="s">
        <v>40</v>
      </c>
      <c r="O228" s="41"/>
      <c r="P228" s="178">
        <f>O228*H228</f>
        <v>0</v>
      </c>
      <c r="Q228" s="178">
        <v>1</v>
      </c>
      <c r="R228" s="178">
        <f>Q228*H228</f>
        <v>122.54900000000001</v>
      </c>
      <c r="S228" s="178">
        <v>0</v>
      </c>
      <c r="T228" s="179">
        <f>S228*H228</f>
        <v>0</v>
      </c>
      <c r="AR228" s="23" t="s">
        <v>133</v>
      </c>
      <c r="AT228" s="23" t="s">
        <v>129</v>
      </c>
      <c r="AU228" s="23" t="s">
        <v>81</v>
      </c>
      <c r="AY228" s="23" t="s">
        <v>116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23" t="s">
        <v>74</v>
      </c>
      <c r="BK228" s="180">
        <f>ROUND(I228*H228,2)</f>
        <v>0</v>
      </c>
      <c r="BL228" s="23" t="s">
        <v>122</v>
      </c>
      <c r="BM228" s="23" t="s">
        <v>334</v>
      </c>
    </row>
    <row r="229" spans="2:65" s="11" customFormat="1">
      <c r="B229" s="191"/>
      <c r="D229" s="192" t="s">
        <v>135</v>
      </c>
      <c r="E229" s="193" t="s">
        <v>5</v>
      </c>
      <c r="F229" s="194" t="s">
        <v>335</v>
      </c>
      <c r="H229" s="195">
        <v>122.54900000000001</v>
      </c>
      <c r="I229" s="196"/>
      <c r="L229" s="191"/>
      <c r="M229" s="197"/>
      <c r="N229" s="198"/>
      <c r="O229" s="198"/>
      <c r="P229" s="198"/>
      <c r="Q229" s="198"/>
      <c r="R229" s="198"/>
      <c r="S229" s="198"/>
      <c r="T229" s="199"/>
      <c r="AT229" s="193" t="s">
        <v>135</v>
      </c>
      <c r="AU229" s="193" t="s">
        <v>81</v>
      </c>
      <c r="AV229" s="11" t="s">
        <v>81</v>
      </c>
      <c r="AW229" s="11" t="s">
        <v>33</v>
      </c>
      <c r="AX229" s="11" t="s">
        <v>69</v>
      </c>
      <c r="AY229" s="193" t="s">
        <v>116</v>
      </c>
    </row>
    <row r="230" spans="2:65" s="12" customFormat="1">
      <c r="B230" s="200"/>
      <c r="D230" s="201" t="s">
        <v>135</v>
      </c>
      <c r="E230" s="202" t="s">
        <v>5</v>
      </c>
      <c r="F230" s="203" t="s">
        <v>137</v>
      </c>
      <c r="H230" s="204">
        <v>122.54900000000001</v>
      </c>
      <c r="I230" s="205"/>
      <c r="L230" s="200"/>
      <c r="M230" s="206"/>
      <c r="N230" s="207"/>
      <c r="O230" s="207"/>
      <c r="P230" s="207"/>
      <c r="Q230" s="207"/>
      <c r="R230" s="207"/>
      <c r="S230" s="207"/>
      <c r="T230" s="208"/>
      <c r="AT230" s="209" t="s">
        <v>135</v>
      </c>
      <c r="AU230" s="209" t="s">
        <v>81</v>
      </c>
      <c r="AV230" s="12" t="s">
        <v>122</v>
      </c>
      <c r="AW230" s="12" t="s">
        <v>33</v>
      </c>
      <c r="AX230" s="12" t="s">
        <v>74</v>
      </c>
      <c r="AY230" s="209" t="s">
        <v>116</v>
      </c>
    </row>
    <row r="231" spans="2:65" s="1" customFormat="1" ht="22.5" customHeight="1">
      <c r="B231" s="168"/>
      <c r="C231" s="169" t="s">
        <v>336</v>
      </c>
      <c r="D231" s="169" t="s">
        <v>119</v>
      </c>
      <c r="E231" s="170" t="s">
        <v>337</v>
      </c>
      <c r="F231" s="171" t="s">
        <v>1096</v>
      </c>
      <c r="G231" s="172" t="s">
        <v>162</v>
      </c>
      <c r="H231" s="173">
        <v>3779.5</v>
      </c>
      <c r="I231" s="174"/>
      <c r="J231" s="175">
        <f>ROUND(I231*H231,2)</f>
        <v>0</v>
      </c>
      <c r="K231" s="171"/>
      <c r="L231" s="40"/>
      <c r="M231" s="176" t="s">
        <v>5</v>
      </c>
      <c r="N231" s="177" t="s">
        <v>40</v>
      </c>
      <c r="O231" s="41"/>
      <c r="P231" s="178">
        <f>O231*H231</f>
        <v>0</v>
      </c>
      <c r="Q231" s="178">
        <v>0</v>
      </c>
      <c r="R231" s="178">
        <f>Q231*H231</f>
        <v>0</v>
      </c>
      <c r="S231" s="178">
        <v>0</v>
      </c>
      <c r="T231" s="179">
        <f>S231*H231</f>
        <v>0</v>
      </c>
      <c r="AR231" s="23" t="s">
        <v>122</v>
      </c>
      <c r="AT231" s="23" t="s">
        <v>119</v>
      </c>
      <c r="AU231" s="23" t="s">
        <v>81</v>
      </c>
      <c r="AY231" s="23" t="s">
        <v>116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23" t="s">
        <v>74</v>
      </c>
      <c r="BK231" s="180">
        <f>ROUND(I231*H231,2)</f>
        <v>0</v>
      </c>
      <c r="BL231" s="23" t="s">
        <v>122</v>
      </c>
      <c r="BM231" s="23" t="s">
        <v>338</v>
      </c>
    </row>
    <row r="232" spans="2:65" s="11" customFormat="1">
      <c r="B232" s="191"/>
      <c r="D232" s="192" t="s">
        <v>135</v>
      </c>
      <c r="E232" s="193" t="s">
        <v>5</v>
      </c>
      <c r="F232" s="194" t="s">
        <v>339</v>
      </c>
      <c r="H232" s="195">
        <v>3779.5</v>
      </c>
      <c r="I232" s="196"/>
      <c r="L232" s="191"/>
      <c r="M232" s="197"/>
      <c r="N232" s="198"/>
      <c r="O232" s="198"/>
      <c r="P232" s="198"/>
      <c r="Q232" s="198"/>
      <c r="R232" s="198"/>
      <c r="S232" s="198"/>
      <c r="T232" s="199"/>
      <c r="AT232" s="193" t="s">
        <v>135</v>
      </c>
      <c r="AU232" s="193" t="s">
        <v>81</v>
      </c>
      <c r="AV232" s="11" t="s">
        <v>81</v>
      </c>
      <c r="AW232" s="11" t="s">
        <v>33</v>
      </c>
      <c r="AX232" s="11" t="s">
        <v>69</v>
      </c>
      <c r="AY232" s="193" t="s">
        <v>116</v>
      </c>
    </row>
    <row r="233" spans="2:65" s="12" customFormat="1">
      <c r="B233" s="200"/>
      <c r="D233" s="192" t="s">
        <v>135</v>
      </c>
      <c r="E233" s="210" t="s">
        <v>5</v>
      </c>
      <c r="F233" s="211" t="s">
        <v>137</v>
      </c>
      <c r="H233" s="212">
        <v>3779.5</v>
      </c>
      <c r="I233" s="205"/>
      <c r="L233" s="200"/>
      <c r="M233" s="206"/>
      <c r="N233" s="207"/>
      <c r="O233" s="207"/>
      <c r="P233" s="207"/>
      <c r="Q233" s="207"/>
      <c r="R233" s="207"/>
      <c r="S233" s="207"/>
      <c r="T233" s="208"/>
      <c r="AT233" s="209" t="s">
        <v>135</v>
      </c>
      <c r="AU233" s="209" t="s">
        <v>81</v>
      </c>
      <c r="AV233" s="12" t="s">
        <v>122</v>
      </c>
      <c r="AW233" s="12" t="s">
        <v>33</v>
      </c>
      <c r="AX233" s="12" t="s">
        <v>74</v>
      </c>
      <c r="AY233" s="209" t="s">
        <v>116</v>
      </c>
    </row>
    <row r="234" spans="2:65" s="10" customFormat="1" ht="29.85" customHeight="1">
      <c r="B234" s="154"/>
      <c r="D234" s="165" t="s">
        <v>68</v>
      </c>
      <c r="E234" s="166" t="s">
        <v>81</v>
      </c>
      <c r="F234" s="166" t="s">
        <v>340</v>
      </c>
      <c r="I234" s="157"/>
      <c r="J234" s="167">
        <f>BK234</f>
        <v>0</v>
      </c>
      <c r="L234" s="154"/>
      <c r="M234" s="159"/>
      <c r="N234" s="160"/>
      <c r="O234" s="160"/>
      <c r="P234" s="161">
        <f>SUM(P235:P241)</f>
        <v>0</v>
      </c>
      <c r="Q234" s="160"/>
      <c r="R234" s="161">
        <f>SUM(R235:R241)</f>
        <v>0.13866999999999999</v>
      </c>
      <c r="S234" s="160"/>
      <c r="T234" s="162">
        <f>SUM(T235:T241)</f>
        <v>0</v>
      </c>
      <c r="AR234" s="155" t="s">
        <v>74</v>
      </c>
      <c r="AT234" s="163" t="s">
        <v>68</v>
      </c>
      <c r="AU234" s="163" t="s">
        <v>74</v>
      </c>
      <c r="AY234" s="155" t="s">
        <v>116</v>
      </c>
      <c r="BK234" s="164">
        <f>SUM(BK235:BK241)</f>
        <v>0</v>
      </c>
    </row>
    <row r="235" spans="2:65" s="1" customFormat="1" ht="31.5" customHeight="1">
      <c r="B235" s="168"/>
      <c r="C235" s="169" t="s">
        <v>341</v>
      </c>
      <c r="D235" s="169" t="s">
        <v>119</v>
      </c>
      <c r="E235" s="170" t="s">
        <v>342</v>
      </c>
      <c r="F235" s="171" t="s">
        <v>1098</v>
      </c>
      <c r="G235" s="172" t="s">
        <v>121</v>
      </c>
      <c r="H235" s="173">
        <v>35.375</v>
      </c>
      <c r="I235" s="174"/>
      <c r="J235" s="175">
        <f>ROUND(I235*H235,2)</f>
        <v>0</v>
      </c>
      <c r="K235" s="171"/>
      <c r="L235" s="40"/>
      <c r="M235" s="176" t="s">
        <v>5</v>
      </c>
      <c r="N235" s="177" t="s">
        <v>40</v>
      </c>
      <c r="O235" s="41"/>
      <c r="P235" s="178">
        <f>O235*H235</f>
        <v>0</v>
      </c>
      <c r="Q235" s="178">
        <v>0</v>
      </c>
      <c r="R235" s="178">
        <f>Q235*H235</f>
        <v>0</v>
      </c>
      <c r="S235" s="178">
        <v>0</v>
      </c>
      <c r="T235" s="179">
        <f>S235*H235</f>
        <v>0</v>
      </c>
      <c r="AR235" s="23" t="s">
        <v>122</v>
      </c>
      <c r="AT235" s="23" t="s">
        <v>119</v>
      </c>
      <c r="AU235" s="23" t="s">
        <v>81</v>
      </c>
      <c r="AY235" s="23" t="s">
        <v>116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23" t="s">
        <v>74</v>
      </c>
      <c r="BK235" s="180">
        <f>ROUND(I235*H235,2)</f>
        <v>0</v>
      </c>
      <c r="BL235" s="23" t="s">
        <v>122</v>
      </c>
      <c r="BM235" s="23" t="s">
        <v>343</v>
      </c>
    </row>
    <row r="236" spans="2:65" s="11" customFormat="1">
      <c r="B236" s="191"/>
      <c r="D236" s="192" t="s">
        <v>135</v>
      </c>
      <c r="E236" s="193" t="s">
        <v>5</v>
      </c>
      <c r="F236" s="194" t="s">
        <v>344</v>
      </c>
      <c r="H236" s="195">
        <v>35.375</v>
      </c>
      <c r="I236" s="196"/>
      <c r="L236" s="191"/>
      <c r="M236" s="197"/>
      <c r="N236" s="198"/>
      <c r="O236" s="198"/>
      <c r="P236" s="198"/>
      <c r="Q236" s="198"/>
      <c r="R236" s="198"/>
      <c r="S236" s="198"/>
      <c r="T236" s="199"/>
      <c r="AT236" s="193" t="s">
        <v>135</v>
      </c>
      <c r="AU236" s="193" t="s">
        <v>81</v>
      </c>
      <c r="AV236" s="11" t="s">
        <v>81</v>
      </c>
      <c r="AW236" s="11" t="s">
        <v>33</v>
      </c>
      <c r="AX236" s="11" t="s">
        <v>69</v>
      </c>
      <c r="AY236" s="193" t="s">
        <v>116</v>
      </c>
    </row>
    <row r="237" spans="2:65" s="12" customFormat="1">
      <c r="B237" s="200"/>
      <c r="D237" s="201" t="s">
        <v>135</v>
      </c>
      <c r="E237" s="202" t="s">
        <v>5</v>
      </c>
      <c r="F237" s="203" t="s">
        <v>137</v>
      </c>
      <c r="H237" s="204">
        <v>35.375</v>
      </c>
      <c r="I237" s="205"/>
      <c r="L237" s="200"/>
      <c r="M237" s="206"/>
      <c r="N237" s="207"/>
      <c r="O237" s="207"/>
      <c r="P237" s="207"/>
      <c r="Q237" s="207"/>
      <c r="R237" s="207"/>
      <c r="S237" s="207"/>
      <c r="T237" s="208"/>
      <c r="AT237" s="209" t="s">
        <v>135</v>
      </c>
      <c r="AU237" s="209" t="s">
        <v>81</v>
      </c>
      <c r="AV237" s="12" t="s">
        <v>122</v>
      </c>
      <c r="AW237" s="12" t="s">
        <v>33</v>
      </c>
      <c r="AX237" s="12" t="s">
        <v>74</v>
      </c>
      <c r="AY237" s="209" t="s">
        <v>116</v>
      </c>
    </row>
    <row r="238" spans="2:65" s="1" customFormat="1" ht="22.5" customHeight="1">
      <c r="B238" s="168"/>
      <c r="C238" s="169" t="s">
        <v>345</v>
      </c>
      <c r="D238" s="169" t="s">
        <v>119</v>
      </c>
      <c r="E238" s="170" t="s">
        <v>346</v>
      </c>
      <c r="F238" s="171" t="s">
        <v>1099</v>
      </c>
      <c r="G238" s="172" t="s">
        <v>121</v>
      </c>
      <c r="H238" s="173">
        <v>14.15</v>
      </c>
      <c r="I238" s="174"/>
      <c r="J238" s="175">
        <f>ROUND(I238*H238,2)</f>
        <v>0</v>
      </c>
      <c r="K238" s="171"/>
      <c r="L238" s="40"/>
      <c r="M238" s="176" t="s">
        <v>5</v>
      </c>
      <c r="N238" s="177" t="s">
        <v>40</v>
      </c>
      <c r="O238" s="41"/>
      <c r="P238" s="178">
        <f>O238*H238</f>
        <v>0</v>
      </c>
      <c r="Q238" s="178">
        <v>0</v>
      </c>
      <c r="R238" s="178">
        <f>Q238*H238</f>
        <v>0</v>
      </c>
      <c r="S238" s="178">
        <v>0</v>
      </c>
      <c r="T238" s="179">
        <f>S238*H238</f>
        <v>0</v>
      </c>
      <c r="AR238" s="23" t="s">
        <v>122</v>
      </c>
      <c r="AT238" s="23" t="s">
        <v>119</v>
      </c>
      <c r="AU238" s="23" t="s">
        <v>81</v>
      </c>
      <c r="AY238" s="23" t="s">
        <v>116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23" t="s">
        <v>74</v>
      </c>
      <c r="BK238" s="180">
        <f>ROUND(I238*H238,2)</f>
        <v>0</v>
      </c>
      <c r="BL238" s="23" t="s">
        <v>122</v>
      </c>
      <c r="BM238" s="23" t="s">
        <v>347</v>
      </c>
    </row>
    <row r="239" spans="2:65" s="11" customFormat="1">
      <c r="B239" s="191"/>
      <c r="D239" s="192" t="s">
        <v>135</v>
      </c>
      <c r="E239" s="193" t="s">
        <v>5</v>
      </c>
      <c r="F239" s="194" t="s">
        <v>348</v>
      </c>
      <c r="H239" s="195">
        <v>14.15</v>
      </c>
      <c r="I239" s="196"/>
      <c r="L239" s="191"/>
      <c r="M239" s="197"/>
      <c r="N239" s="198"/>
      <c r="O239" s="198"/>
      <c r="P239" s="198"/>
      <c r="Q239" s="198"/>
      <c r="R239" s="198"/>
      <c r="S239" s="198"/>
      <c r="T239" s="199"/>
      <c r="AT239" s="193" t="s">
        <v>135</v>
      </c>
      <c r="AU239" s="193" t="s">
        <v>81</v>
      </c>
      <c r="AV239" s="11" t="s">
        <v>81</v>
      </c>
      <c r="AW239" s="11" t="s">
        <v>33</v>
      </c>
      <c r="AX239" s="11" t="s">
        <v>69</v>
      </c>
      <c r="AY239" s="193" t="s">
        <v>116</v>
      </c>
    </row>
    <row r="240" spans="2:65" s="12" customFormat="1">
      <c r="B240" s="200"/>
      <c r="D240" s="201" t="s">
        <v>135</v>
      </c>
      <c r="E240" s="202" t="s">
        <v>5</v>
      </c>
      <c r="F240" s="203" t="s">
        <v>137</v>
      </c>
      <c r="H240" s="204">
        <v>14.15</v>
      </c>
      <c r="I240" s="205"/>
      <c r="L240" s="200"/>
      <c r="M240" s="206"/>
      <c r="N240" s="207"/>
      <c r="O240" s="207"/>
      <c r="P240" s="207"/>
      <c r="Q240" s="207"/>
      <c r="R240" s="207"/>
      <c r="S240" s="207"/>
      <c r="T240" s="208"/>
      <c r="AT240" s="209" t="s">
        <v>135</v>
      </c>
      <c r="AU240" s="209" t="s">
        <v>81</v>
      </c>
      <c r="AV240" s="12" t="s">
        <v>122</v>
      </c>
      <c r="AW240" s="12" t="s">
        <v>33</v>
      </c>
      <c r="AX240" s="12" t="s">
        <v>74</v>
      </c>
      <c r="AY240" s="209" t="s">
        <v>116</v>
      </c>
    </row>
    <row r="241" spans="2:65" s="1" customFormat="1" ht="22.5" customHeight="1">
      <c r="B241" s="168"/>
      <c r="C241" s="169" t="s">
        <v>349</v>
      </c>
      <c r="D241" s="169" t="s">
        <v>119</v>
      </c>
      <c r="E241" s="170" t="s">
        <v>350</v>
      </c>
      <c r="F241" s="171" t="s">
        <v>1100</v>
      </c>
      <c r="G241" s="172" t="s">
        <v>200</v>
      </c>
      <c r="H241" s="173">
        <v>283</v>
      </c>
      <c r="I241" s="174"/>
      <c r="J241" s="175">
        <f>ROUND(I241*H241,2)</f>
        <v>0</v>
      </c>
      <c r="K241" s="171"/>
      <c r="L241" s="40"/>
      <c r="M241" s="176" t="s">
        <v>5</v>
      </c>
      <c r="N241" s="177" t="s">
        <v>40</v>
      </c>
      <c r="O241" s="41"/>
      <c r="P241" s="178">
        <f>O241*H241</f>
        <v>0</v>
      </c>
      <c r="Q241" s="178">
        <v>4.8999999999999998E-4</v>
      </c>
      <c r="R241" s="178">
        <f>Q241*H241</f>
        <v>0.13866999999999999</v>
      </c>
      <c r="S241" s="178">
        <v>0</v>
      </c>
      <c r="T241" s="179">
        <f>S241*H241</f>
        <v>0</v>
      </c>
      <c r="AR241" s="23" t="s">
        <v>122</v>
      </c>
      <c r="AT241" s="23" t="s">
        <v>119</v>
      </c>
      <c r="AU241" s="23" t="s">
        <v>81</v>
      </c>
      <c r="AY241" s="23" t="s">
        <v>116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23" t="s">
        <v>74</v>
      </c>
      <c r="BK241" s="180">
        <f>ROUND(I241*H241,2)</f>
        <v>0</v>
      </c>
      <c r="BL241" s="23" t="s">
        <v>122</v>
      </c>
      <c r="BM241" s="23" t="s">
        <v>351</v>
      </c>
    </row>
    <row r="242" spans="2:65" s="10" customFormat="1" ht="29.85" customHeight="1">
      <c r="B242" s="154"/>
      <c r="D242" s="165" t="s">
        <v>68</v>
      </c>
      <c r="E242" s="166" t="s">
        <v>126</v>
      </c>
      <c r="F242" s="166" t="s">
        <v>352</v>
      </c>
      <c r="I242" s="157"/>
      <c r="J242" s="167">
        <f>BK242</f>
        <v>0</v>
      </c>
      <c r="L242" s="154"/>
      <c r="M242" s="159"/>
      <c r="N242" s="160"/>
      <c r="O242" s="160"/>
      <c r="P242" s="161">
        <f>SUM(P243:P252)</f>
        <v>0</v>
      </c>
      <c r="Q242" s="160"/>
      <c r="R242" s="161">
        <f>SUM(R243:R252)</f>
        <v>14.566703100000002</v>
      </c>
      <c r="S242" s="160"/>
      <c r="T242" s="162">
        <f>SUM(T243:T252)</f>
        <v>0</v>
      </c>
      <c r="AR242" s="155" t="s">
        <v>74</v>
      </c>
      <c r="AT242" s="163" t="s">
        <v>68</v>
      </c>
      <c r="AU242" s="163" t="s">
        <v>74</v>
      </c>
      <c r="AY242" s="155" t="s">
        <v>116</v>
      </c>
      <c r="BK242" s="164">
        <f>SUM(BK243:BK252)</f>
        <v>0</v>
      </c>
    </row>
    <row r="243" spans="2:65" s="1" customFormat="1" ht="31.5" customHeight="1">
      <c r="B243" s="168"/>
      <c r="C243" s="169" t="s">
        <v>353</v>
      </c>
      <c r="D243" s="169" t="s">
        <v>119</v>
      </c>
      <c r="E243" s="170" t="s">
        <v>354</v>
      </c>
      <c r="F243" s="171" t="s">
        <v>1101</v>
      </c>
      <c r="G243" s="172" t="s">
        <v>200</v>
      </c>
      <c r="H243" s="173">
        <v>29.53</v>
      </c>
      <c r="I243" s="174"/>
      <c r="J243" s="175">
        <f>ROUND(I243*H243,2)</f>
        <v>0</v>
      </c>
      <c r="K243" s="171"/>
      <c r="L243" s="40"/>
      <c r="M243" s="176" t="s">
        <v>5</v>
      </c>
      <c r="N243" s="177" t="s">
        <v>40</v>
      </c>
      <c r="O243" s="41"/>
      <c r="P243" s="178">
        <f>O243*H243</f>
        <v>0</v>
      </c>
      <c r="Q243" s="178">
        <v>0.24127000000000001</v>
      </c>
      <c r="R243" s="178">
        <f>Q243*H243</f>
        <v>7.1247031000000005</v>
      </c>
      <c r="S243" s="178">
        <v>0</v>
      </c>
      <c r="T243" s="179">
        <f>S243*H243</f>
        <v>0</v>
      </c>
      <c r="AR243" s="23" t="s">
        <v>122</v>
      </c>
      <c r="AT243" s="23" t="s">
        <v>119</v>
      </c>
      <c r="AU243" s="23" t="s">
        <v>81</v>
      </c>
      <c r="AY243" s="23" t="s">
        <v>116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23" t="s">
        <v>74</v>
      </c>
      <c r="BK243" s="180">
        <f>ROUND(I243*H243,2)</f>
        <v>0</v>
      </c>
      <c r="BL243" s="23" t="s">
        <v>122</v>
      </c>
      <c r="BM243" s="23" t="s">
        <v>355</v>
      </c>
    </row>
    <row r="244" spans="2:65" s="13" customFormat="1">
      <c r="B244" s="213"/>
      <c r="D244" s="192" t="s">
        <v>135</v>
      </c>
      <c r="E244" s="214" t="s">
        <v>5</v>
      </c>
      <c r="F244" s="215" t="s">
        <v>356</v>
      </c>
      <c r="H244" s="216" t="s">
        <v>5</v>
      </c>
      <c r="I244" s="217"/>
      <c r="L244" s="213"/>
      <c r="M244" s="218"/>
      <c r="N244" s="219"/>
      <c r="O244" s="219"/>
      <c r="P244" s="219"/>
      <c r="Q244" s="219"/>
      <c r="R244" s="219"/>
      <c r="S244" s="219"/>
      <c r="T244" s="220"/>
      <c r="AT244" s="216" t="s">
        <v>135</v>
      </c>
      <c r="AU244" s="216" t="s">
        <v>81</v>
      </c>
      <c r="AV244" s="13" t="s">
        <v>74</v>
      </c>
      <c r="AW244" s="13" t="s">
        <v>33</v>
      </c>
      <c r="AX244" s="13" t="s">
        <v>69</v>
      </c>
      <c r="AY244" s="216" t="s">
        <v>116</v>
      </c>
    </row>
    <row r="245" spans="2:65" s="13" customFormat="1">
      <c r="B245" s="213"/>
      <c r="D245" s="192" t="s">
        <v>135</v>
      </c>
      <c r="E245" s="214" t="s">
        <v>5</v>
      </c>
      <c r="F245" s="215" t="s">
        <v>357</v>
      </c>
      <c r="H245" s="216" t="s">
        <v>5</v>
      </c>
      <c r="I245" s="217"/>
      <c r="L245" s="213"/>
      <c r="M245" s="218"/>
      <c r="N245" s="219"/>
      <c r="O245" s="219"/>
      <c r="P245" s="219"/>
      <c r="Q245" s="219"/>
      <c r="R245" s="219"/>
      <c r="S245" s="219"/>
      <c r="T245" s="220"/>
      <c r="AT245" s="216" t="s">
        <v>135</v>
      </c>
      <c r="AU245" s="216" t="s">
        <v>81</v>
      </c>
      <c r="AV245" s="13" t="s">
        <v>74</v>
      </c>
      <c r="AW245" s="13" t="s">
        <v>33</v>
      </c>
      <c r="AX245" s="13" t="s">
        <v>69</v>
      </c>
      <c r="AY245" s="216" t="s">
        <v>116</v>
      </c>
    </row>
    <row r="246" spans="2:65" s="11" customFormat="1">
      <c r="B246" s="191"/>
      <c r="D246" s="192" t="s">
        <v>135</v>
      </c>
      <c r="E246" s="193" t="s">
        <v>5</v>
      </c>
      <c r="F246" s="194" t="s">
        <v>358</v>
      </c>
      <c r="H246" s="195">
        <v>10.81</v>
      </c>
      <c r="I246" s="196"/>
      <c r="L246" s="191"/>
      <c r="M246" s="197"/>
      <c r="N246" s="198"/>
      <c r="O246" s="198"/>
      <c r="P246" s="198"/>
      <c r="Q246" s="198"/>
      <c r="R246" s="198"/>
      <c r="S246" s="198"/>
      <c r="T246" s="199"/>
      <c r="AT246" s="193" t="s">
        <v>135</v>
      </c>
      <c r="AU246" s="193" t="s">
        <v>81</v>
      </c>
      <c r="AV246" s="11" t="s">
        <v>81</v>
      </c>
      <c r="AW246" s="11" t="s">
        <v>33</v>
      </c>
      <c r="AX246" s="11" t="s">
        <v>69</v>
      </c>
      <c r="AY246" s="193" t="s">
        <v>116</v>
      </c>
    </row>
    <row r="247" spans="2:65" s="13" customFormat="1">
      <c r="B247" s="213"/>
      <c r="D247" s="192" t="s">
        <v>135</v>
      </c>
      <c r="E247" s="214" t="s">
        <v>5</v>
      </c>
      <c r="F247" s="215" t="s">
        <v>359</v>
      </c>
      <c r="H247" s="216" t="s">
        <v>5</v>
      </c>
      <c r="I247" s="217"/>
      <c r="L247" s="213"/>
      <c r="M247" s="218"/>
      <c r="N247" s="219"/>
      <c r="O247" s="219"/>
      <c r="P247" s="219"/>
      <c r="Q247" s="219"/>
      <c r="R247" s="219"/>
      <c r="S247" s="219"/>
      <c r="T247" s="220"/>
      <c r="AT247" s="216" t="s">
        <v>135</v>
      </c>
      <c r="AU247" s="216" t="s">
        <v>81</v>
      </c>
      <c r="AV247" s="13" t="s">
        <v>74</v>
      </c>
      <c r="AW247" s="13" t="s">
        <v>33</v>
      </c>
      <c r="AX247" s="13" t="s">
        <v>69</v>
      </c>
      <c r="AY247" s="216" t="s">
        <v>116</v>
      </c>
    </row>
    <row r="248" spans="2:65" s="11" customFormat="1">
      <c r="B248" s="191"/>
      <c r="D248" s="192" t="s">
        <v>135</v>
      </c>
      <c r="E248" s="193" t="s">
        <v>5</v>
      </c>
      <c r="F248" s="194" t="s">
        <v>360</v>
      </c>
      <c r="H248" s="195">
        <v>18.72</v>
      </c>
      <c r="I248" s="196"/>
      <c r="L248" s="191"/>
      <c r="M248" s="197"/>
      <c r="N248" s="198"/>
      <c r="O248" s="198"/>
      <c r="P248" s="198"/>
      <c r="Q248" s="198"/>
      <c r="R248" s="198"/>
      <c r="S248" s="198"/>
      <c r="T248" s="199"/>
      <c r="AT248" s="193" t="s">
        <v>135</v>
      </c>
      <c r="AU248" s="193" t="s">
        <v>81</v>
      </c>
      <c r="AV248" s="11" t="s">
        <v>81</v>
      </c>
      <c r="AW248" s="11" t="s">
        <v>33</v>
      </c>
      <c r="AX248" s="11" t="s">
        <v>69</v>
      </c>
      <c r="AY248" s="193" t="s">
        <v>116</v>
      </c>
    </row>
    <row r="249" spans="2:65" s="12" customFormat="1">
      <c r="B249" s="200"/>
      <c r="D249" s="201" t="s">
        <v>135</v>
      </c>
      <c r="E249" s="202" t="s">
        <v>5</v>
      </c>
      <c r="F249" s="203" t="s">
        <v>137</v>
      </c>
      <c r="H249" s="204">
        <v>29.53</v>
      </c>
      <c r="I249" s="205"/>
      <c r="L249" s="200"/>
      <c r="M249" s="206"/>
      <c r="N249" s="207"/>
      <c r="O249" s="207"/>
      <c r="P249" s="207"/>
      <c r="Q249" s="207"/>
      <c r="R249" s="207"/>
      <c r="S249" s="207"/>
      <c r="T249" s="208"/>
      <c r="AT249" s="209" t="s">
        <v>135</v>
      </c>
      <c r="AU249" s="209" t="s">
        <v>81</v>
      </c>
      <c r="AV249" s="12" t="s">
        <v>122</v>
      </c>
      <c r="AW249" s="12" t="s">
        <v>33</v>
      </c>
      <c r="AX249" s="12" t="s">
        <v>74</v>
      </c>
      <c r="AY249" s="209" t="s">
        <v>116</v>
      </c>
    </row>
    <row r="250" spans="2:65" s="1" customFormat="1" ht="22.5" customHeight="1">
      <c r="B250" s="168"/>
      <c r="C250" s="181" t="s">
        <v>361</v>
      </c>
      <c r="D250" s="181" t="s">
        <v>129</v>
      </c>
      <c r="E250" s="182" t="s">
        <v>362</v>
      </c>
      <c r="F250" s="183" t="s">
        <v>1042</v>
      </c>
      <c r="G250" s="184" t="s">
        <v>150</v>
      </c>
      <c r="H250" s="185">
        <v>60</v>
      </c>
      <c r="I250" s="186"/>
      <c r="J250" s="187">
        <f>ROUND(I250*H250,2)</f>
        <v>0</v>
      </c>
      <c r="K250" s="183"/>
      <c r="L250" s="188"/>
      <c r="M250" s="189" t="s">
        <v>5</v>
      </c>
      <c r="N250" s="190" t="s">
        <v>40</v>
      </c>
      <c r="O250" s="41"/>
      <c r="P250" s="178">
        <f>O250*H250</f>
        <v>0</v>
      </c>
      <c r="Q250" s="178">
        <v>3.6499999999999998E-2</v>
      </c>
      <c r="R250" s="178">
        <f>Q250*H250</f>
        <v>2.19</v>
      </c>
      <c r="S250" s="178">
        <v>0</v>
      </c>
      <c r="T250" s="179">
        <f>S250*H250</f>
        <v>0</v>
      </c>
      <c r="AR250" s="23" t="s">
        <v>133</v>
      </c>
      <c r="AT250" s="23" t="s">
        <v>129</v>
      </c>
      <c r="AU250" s="23" t="s">
        <v>81</v>
      </c>
      <c r="AY250" s="23" t="s">
        <v>116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23" t="s">
        <v>74</v>
      </c>
      <c r="BK250" s="180">
        <f>ROUND(I250*H250,2)</f>
        <v>0</v>
      </c>
      <c r="BL250" s="23" t="s">
        <v>122</v>
      </c>
      <c r="BM250" s="23" t="s">
        <v>363</v>
      </c>
    </row>
    <row r="251" spans="2:65" s="1" customFormat="1" ht="22.5" customHeight="1">
      <c r="B251" s="168"/>
      <c r="C251" s="181" t="s">
        <v>364</v>
      </c>
      <c r="D251" s="181" t="s">
        <v>129</v>
      </c>
      <c r="E251" s="182" t="s">
        <v>365</v>
      </c>
      <c r="F251" s="183" t="s">
        <v>1043</v>
      </c>
      <c r="G251" s="184" t="s">
        <v>150</v>
      </c>
      <c r="H251" s="185">
        <v>104</v>
      </c>
      <c r="I251" s="186"/>
      <c r="J251" s="187">
        <f>ROUND(I251*H251,2)</f>
        <v>0</v>
      </c>
      <c r="K251" s="183"/>
      <c r="L251" s="188"/>
      <c r="M251" s="189" t="s">
        <v>5</v>
      </c>
      <c r="N251" s="190" t="s">
        <v>40</v>
      </c>
      <c r="O251" s="41"/>
      <c r="P251" s="178">
        <f>O251*H251</f>
        <v>0</v>
      </c>
      <c r="Q251" s="178">
        <v>5.0500000000000003E-2</v>
      </c>
      <c r="R251" s="178">
        <f>Q251*H251</f>
        <v>5.2520000000000007</v>
      </c>
      <c r="S251" s="178">
        <v>0</v>
      </c>
      <c r="T251" s="179">
        <f>S251*H251</f>
        <v>0</v>
      </c>
      <c r="AR251" s="23" t="s">
        <v>133</v>
      </c>
      <c r="AT251" s="23" t="s">
        <v>129</v>
      </c>
      <c r="AU251" s="23" t="s">
        <v>81</v>
      </c>
      <c r="AY251" s="23" t="s">
        <v>116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23" t="s">
        <v>74</v>
      </c>
      <c r="BK251" s="180">
        <f>ROUND(I251*H251,2)</f>
        <v>0</v>
      </c>
      <c r="BL251" s="23" t="s">
        <v>122</v>
      </c>
      <c r="BM251" s="23" t="s">
        <v>366</v>
      </c>
    </row>
    <row r="252" spans="2:65" s="1" customFormat="1" ht="22.5" customHeight="1">
      <c r="B252" s="168"/>
      <c r="C252" s="181" t="s">
        <v>367</v>
      </c>
      <c r="D252" s="181" t="s">
        <v>129</v>
      </c>
      <c r="E252" s="182" t="s">
        <v>368</v>
      </c>
      <c r="F252" s="183" t="s">
        <v>1102</v>
      </c>
      <c r="G252" s="184" t="s">
        <v>162</v>
      </c>
      <c r="H252" s="185">
        <v>88</v>
      </c>
      <c r="I252" s="186"/>
      <c r="J252" s="187">
        <f>ROUND(I252*H252,2)</f>
        <v>0</v>
      </c>
      <c r="K252" s="183"/>
      <c r="L252" s="188"/>
      <c r="M252" s="189" t="s">
        <v>5</v>
      </c>
      <c r="N252" s="190" t="s">
        <v>40</v>
      </c>
      <c r="O252" s="41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AR252" s="23" t="s">
        <v>133</v>
      </c>
      <c r="AT252" s="23" t="s">
        <v>129</v>
      </c>
      <c r="AU252" s="23" t="s">
        <v>81</v>
      </c>
      <c r="AY252" s="23" t="s">
        <v>116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23" t="s">
        <v>74</v>
      </c>
      <c r="BK252" s="180">
        <f>ROUND(I252*H252,2)</f>
        <v>0</v>
      </c>
      <c r="BL252" s="23" t="s">
        <v>122</v>
      </c>
      <c r="BM252" s="23" t="s">
        <v>369</v>
      </c>
    </row>
    <row r="253" spans="2:65" s="10" customFormat="1" ht="29.85" customHeight="1">
      <c r="B253" s="154"/>
      <c r="D253" s="165" t="s">
        <v>68</v>
      </c>
      <c r="E253" s="166" t="s">
        <v>122</v>
      </c>
      <c r="F253" s="166" t="s">
        <v>370</v>
      </c>
      <c r="I253" s="157"/>
      <c r="J253" s="167">
        <f>BK253</f>
        <v>0</v>
      </c>
      <c r="L253" s="154"/>
      <c r="M253" s="159"/>
      <c r="N253" s="160"/>
      <c r="O253" s="160"/>
      <c r="P253" s="161">
        <f>SUM(P254:P271)</f>
        <v>0</v>
      </c>
      <c r="Q253" s="160"/>
      <c r="R253" s="161">
        <f>SUM(R254:R271)</f>
        <v>1.017096E-2</v>
      </c>
      <c r="S253" s="160"/>
      <c r="T253" s="162">
        <f>SUM(T254:T271)</f>
        <v>0</v>
      </c>
      <c r="AR253" s="155" t="s">
        <v>74</v>
      </c>
      <c r="AT253" s="163" t="s">
        <v>68</v>
      </c>
      <c r="AU253" s="163" t="s">
        <v>74</v>
      </c>
      <c r="AY253" s="155" t="s">
        <v>116</v>
      </c>
      <c r="BK253" s="164">
        <f>SUM(BK254:BK271)</f>
        <v>0</v>
      </c>
    </row>
    <row r="254" spans="2:65" s="1" customFormat="1" ht="31.5" customHeight="1">
      <c r="B254" s="168"/>
      <c r="C254" s="169" t="s">
        <v>371</v>
      </c>
      <c r="D254" s="169" t="s">
        <v>119</v>
      </c>
      <c r="E254" s="170" t="s">
        <v>372</v>
      </c>
      <c r="F254" s="171" t="s">
        <v>1103</v>
      </c>
      <c r="G254" s="172" t="s">
        <v>121</v>
      </c>
      <c r="H254" s="173">
        <v>13.15</v>
      </c>
      <c r="I254" s="174"/>
      <c r="J254" s="175">
        <f>ROUND(I254*H254,2)</f>
        <v>0</v>
      </c>
      <c r="K254" s="171"/>
      <c r="L254" s="40"/>
      <c r="M254" s="176" t="s">
        <v>5</v>
      </c>
      <c r="N254" s="177" t="s">
        <v>40</v>
      </c>
      <c r="O254" s="41"/>
      <c r="P254" s="178">
        <f>O254*H254</f>
        <v>0</v>
      </c>
      <c r="Q254" s="178">
        <v>0</v>
      </c>
      <c r="R254" s="178">
        <f>Q254*H254</f>
        <v>0</v>
      </c>
      <c r="S254" s="178">
        <v>0</v>
      </c>
      <c r="T254" s="179">
        <f>S254*H254</f>
        <v>0</v>
      </c>
      <c r="AR254" s="23" t="s">
        <v>122</v>
      </c>
      <c r="AT254" s="23" t="s">
        <v>119</v>
      </c>
      <c r="AU254" s="23" t="s">
        <v>81</v>
      </c>
      <c r="AY254" s="23" t="s">
        <v>116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23" t="s">
        <v>74</v>
      </c>
      <c r="BK254" s="180">
        <f>ROUND(I254*H254,2)</f>
        <v>0</v>
      </c>
      <c r="BL254" s="23" t="s">
        <v>122</v>
      </c>
      <c r="BM254" s="23" t="s">
        <v>373</v>
      </c>
    </row>
    <row r="255" spans="2:65" s="11" customFormat="1">
      <c r="B255" s="191"/>
      <c r="D255" s="192" t="s">
        <v>135</v>
      </c>
      <c r="E255" s="193" t="s">
        <v>5</v>
      </c>
      <c r="F255" s="194" t="s">
        <v>374</v>
      </c>
      <c r="H255" s="195">
        <v>11</v>
      </c>
      <c r="I255" s="196"/>
      <c r="L255" s="191"/>
      <c r="M255" s="197"/>
      <c r="N255" s="198"/>
      <c r="O255" s="198"/>
      <c r="P255" s="198"/>
      <c r="Q255" s="198"/>
      <c r="R255" s="198"/>
      <c r="S255" s="198"/>
      <c r="T255" s="199"/>
      <c r="AT255" s="193" t="s">
        <v>135</v>
      </c>
      <c r="AU255" s="193" t="s">
        <v>81</v>
      </c>
      <c r="AV255" s="11" t="s">
        <v>81</v>
      </c>
      <c r="AW255" s="11" t="s">
        <v>33</v>
      </c>
      <c r="AX255" s="11" t="s">
        <v>69</v>
      </c>
      <c r="AY255" s="193" t="s">
        <v>116</v>
      </c>
    </row>
    <row r="256" spans="2:65" s="11" customFormat="1">
      <c r="B256" s="191"/>
      <c r="D256" s="192" t="s">
        <v>135</v>
      </c>
      <c r="E256" s="193" t="s">
        <v>5</v>
      </c>
      <c r="F256" s="194" t="s">
        <v>375</v>
      </c>
      <c r="H256" s="195">
        <v>2.15</v>
      </c>
      <c r="I256" s="196"/>
      <c r="L256" s="191"/>
      <c r="M256" s="197"/>
      <c r="N256" s="198"/>
      <c r="O256" s="198"/>
      <c r="P256" s="198"/>
      <c r="Q256" s="198"/>
      <c r="R256" s="198"/>
      <c r="S256" s="198"/>
      <c r="T256" s="199"/>
      <c r="AT256" s="193" t="s">
        <v>135</v>
      </c>
      <c r="AU256" s="193" t="s">
        <v>81</v>
      </c>
      <c r="AV256" s="11" t="s">
        <v>81</v>
      </c>
      <c r="AW256" s="11" t="s">
        <v>33</v>
      </c>
      <c r="AX256" s="11" t="s">
        <v>69</v>
      </c>
      <c r="AY256" s="193" t="s">
        <v>116</v>
      </c>
    </row>
    <row r="257" spans="2:65" s="12" customFormat="1">
      <c r="B257" s="200"/>
      <c r="D257" s="201" t="s">
        <v>135</v>
      </c>
      <c r="E257" s="202" t="s">
        <v>5</v>
      </c>
      <c r="F257" s="203" t="s">
        <v>137</v>
      </c>
      <c r="H257" s="204">
        <v>13.15</v>
      </c>
      <c r="I257" s="205"/>
      <c r="L257" s="200"/>
      <c r="M257" s="206"/>
      <c r="N257" s="207"/>
      <c r="O257" s="207"/>
      <c r="P257" s="207"/>
      <c r="Q257" s="207"/>
      <c r="R257" s="207"/>
      <c r="S257" s="207"/>
      <c r="T257" s="208"/>
      <c r="AT257" s="209" t="s">
        <v>135</v>
      </c>
      <c r="AU257" s="209" t="s">
        <v>81</v>
      </c>
      <c r="AV257" s="12" t="s">
        <v>122</v>
      </c>
      <c r="AW257" s="12" t="s">
        <v>33</v>
      </c>
      <c r="AX257" s="12" t="s">
        <v>74</v>
      </c>
      <c r="AY257" s="209" t="s">
        <v>116</v>
      </c>
    </row>
    <row r="258" spans="2:65" s="1" customFormat="1" ht="31.5" customHeight="1">
      <c r="B258" s="168"/>
      <c r="C258" s="169" t="s">
        <v>376</v>
      </c>
      <c r="D258" s="169" t="s">
        <v>119</v>
      </c>
      <c r="E258" s="170" t="s">
        <v>377</v>
      </c>
      <c r="F258" s="171" t="s">
        <v>1104</v>
      </c>
      <c r="G258" s="172" t="s">
        <v>121</v>
      </c>
      <c r="H258" s="173">
        <v>1.125</v>
      </c>
      <c r="I258" s="174"/>
      <c r="J258" s="175">
        <f>ROUND(I258*H258,2)</f>
        <v>0</v>
      </c>
      <c r="K258" s="171"/>
      <c r="L258" s="40"/>
      <c r="M258" s="176" t="s">
        <v>5</v>
      </c>
      <c r="N258" s="177" t="s">
        <v>40</v>
      </c>
      <c r="O258" s="41"/>
      <c r="P258" s="178">
        <f>O258*H258</f>
        <v>0</v>
      </c>
      <c r="Q258" s="178">
        <v>0</v>
      </c>
      <c r="R258" s="178">
        <f>Q258*H258</f>
        <v>0</v>
      </c>
      <c r="S258" s="178">
        <v>0</v>
      </c>
      <c r="T258" s="179">
        <f>S258*H258</f>
        <v>0</v>
      </c>
      <c r="AR258" s="23" t="s">
        <v>122</v>
      </c>
      <c r="AT258" s="23" t="s">
        <v>119</v>
      </c>
      <c r="AU258" s="23" t="s">
        <v>81</v>
      </c>
      <c r="AY258" s="23" t="s">
        <v>116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23" t="s">
        <v>74</v>
      </c>
      <c r="BK258" s="180">
        <f>ROUND(I258*H258,2)</f>
        <v>0</v>
      </c>
      <c r="BL258" s="23" t="s">
        <v>122</v>
      </c>
      <c r="BM258" s="23" t="s">
        <v>378</v>
      </c>
    </row>
    <row r="259" spans="2:65" s="13" customFormat="1">
      <c r="B259" s="213"/>
      <c r="D259" s="192" t="s">
        <v>135</v>
      </c>
      <c r="E259" s="214" t="s">
        <v>5</v>
      </c>
      <c r="F259" s="215" t="s">
        <v>379</v>
      </c>
      <c r="H259" s="216" t="s">
        <v>5</v>
      </c>
      <c r="I259" s="217"/>
      <c r="L259" s="213"/>
      <c r="M259" s="218"/>
      <c r="N259" s="219"/>
      <c r="O259" s="219"/>
      <c r="P259" s="219"/>
      <c r="Q259" s="219"/>
      <c r="R259" s="219"/>
      <c r="S259" s="219"/>
      <c r="T259" s="220"/>
      <c r="AT259" s="216" t="s">
        <v>135</v>
      </c>
      <c r="AU259" s="216" t="s">
        <v>81</v>
      </c>
      <c r="AV259" s="13" t="s">
        <v>74</v>
      </c>
      <c r="AW259" s="13" t="s">
        <v>33</v>
      </c>
      <c r="AX259" s="13" t="s">
        <v>69</v>
      </c>
      <c r="AY259" s="216" t="s">
        <v>116</v>
      </c>
    </row>
    <row r="260" spans="2:65" s="11" customFormat="1">
      <c r="B260" s="191"/>
      <c r="D260" s="192" t="s">
        <v>135</v>
      </c>
      <c r="E260" s="193" t="s">
        <v>5</v>
      </c>
      <c r="F260" s="194" t="s">
        <v>380</v>
      </c>
      <c r="H260" s="195">
        <v>0.22500000000000001</v>
      </c>
      <c r="I260" s="196"/>
      <c r="L260" s="191"/>
      <c r="M260" s="197"/>
      <c r="N260" s="198"/>
      <c r="O260" s="198"/>
      <c r="P260" s="198"/>
      <c r="Q260" s="198"/>
      <c r="R260" s="198"/>
      <c r="S260" s="198"/>
      <c r="T260" s="199"/>
      <c r="AT260" s="193" t="s">
        <v>135</v>
      </c>
      <c r="AU260" s="193" t="s">
        <v>81</v>
      </c>
      <c r="AV260" s="11" t="s">
        <v>81</v>
      </c>
      <c r="AW260" s="11" t="s">
        <v>33</v>
      </c>
      <c r="AX260" s="11" t="s">
        <v>69</v>
      </c>
      <c r="AY260" s="193" t="s">
        <v>116</v>
      </c>
    </row>
    <row r="261" spans="2:65" s="13" customFormat="1">
      <c r="B261" s="213"/>
      <c r="D261" s="192" t="s">
        <v>135</v>
      </c>
      <c r="E261" s="214" t="s">
        <v>5</v>
      </c>
      <c r="F261" s="215" t="s">
        <v>234</v>
      </c>
      <c r="H261" s="216" t="s">
        <v>5</v>
      </c>
      <c r="I261" s="217"/>
      <c r="L261" s="213"/>
      <c r="M261" s="218"/>
      <c r="N261" s="219"/>
      <c r="O261" s="219"/>
      <c r="P261" s="219"/>
      <c r="Q261" s="219"/>
      <c r="R261" s="219"/>
      <c r="S261" s="219"/>
      <c r="T261" s="220"/>
      <c r="AT261" s="216" t="s">
        <v>135</v>
      </c>
      <c r="AU261" s="216" t="s">
        <v>81</v>
      </c>
      <c r="AV261" s="13" t="s">
        <v>74</v>
      </c>
      <c r="AW261" s="13" t="s">
        <v>33</v>
      </c>
      <c r="AX261" s="13" t="s">
        <v>69</v>
      </c>
      <c r="AY261" s="216" t="s">
        <v>116</v>
      </c>
    </row>
    <row r="262" spans="2:65" s="11" customFormat="1">
      <c r="B262" s="191"/>
      <c r="D262" s="192" t="s">
        <v>135</v>
      </c>
      <c r="E262" s="193" t="s">
        <v>5</v>
      </c>
      <c r="F262" s="194" t="s">
        <v>381</v>
      </c>
      <c r="H262" s="195">
        <v>0.9</v>
      </c>
      <c r="I262" s="196"/>
      <c r="L262" s="191"/>
      <c r="M262" s="197"/>
      <c r="N262" s="198"/>
      <c r="O262" s="198"/>
      <c r="P262" s="198"/>
      <c r="Q262" s="198"/>
      <c r="R262" s="198"/>
      <c r="S262" s="198"/>
      <c r="T262" s="199"/>
      <c r="AT262" s="193" t="s">
        <v>135</v>
      </c>
      <c r="AU262" s="193" t="s">
        <v>81</v>
      </c>
      <c r="AV262" s="11" t="s">
        <v>81</v>
      </c>
      <c r="AW262" s="11" t="s">
        <v>33</v>
      </c>
      <c r="AX262" s="11" t="s">
        <v>69</v>
      </c>
      <c r="AY262" s="193" t="s">
        <v>116</v>
      </c>
    </row>
    <row r="263" spans="2:65" s="12" customFormat="1">
      <c r="B263" s="200"/>
      <c r="D263" s="201" t="s">
        <v>135</v>
      </c>
      <c r="E263" s="202" t="s">
        <v>5</v>
      </c>
      <c r="F263" s="203" t="s">
        <v>137</v>
      </c>
      <c r="H263" s="204">
        <v>1.125</v>
      </c>
      <c r="I263" s="205"/>
      <c r="L263" s="200"/>
      <c r="M263" s="206"/>
      <c r="N263" s="207"/>
      <c r="O263" s="207"/>
      <c r="P263" s="207"/>
      <c r="Q263" s="207"/>
      <c r="R263" s="207"/>
      <c r="S263" s="207"/>
      <c r="T263" s="208"/>
      <c r="AT263" s="209" t="s">
        <v>135</v>
      </c>
      <c r="AU263" s="209" t="s">
        <v>81</v>
      </c>
      <c r="AV263" s="12" t="s">
        <v>122</v>
      </c>
      <c r="AW263" s="12" t="s">
        <v>33</v>
      </c>
      <c r="AX263" s="12" t="s">
        <v>74</v>
      </c>
      <c r="AY263" s="209" t="s">
        <v>116</v>
      </c>
    </row>
    <row r="264" spans="2:65" s="1" customFormat="1" ht="31.5" customHeight="1">
      <c r="B264" s="168"/>
      <c r="C264" s="169" t="s">
        <v>382</v>
      </c>
      <c r="D264" s="169" t="s">
        <v>119</v>
      </c>
      <c r="E264" s="170" t="s">
        <v>383</v>
      </c>
      <c r="F264" s="171" t="s">
        <v>1105</v>
      </c>
      <c r="G264" s="172" t="s">
        <v>162</v>
      </c>
      <c r="H264" s="173">
        <v>2417.5</v>
      </c>
      <c r="I264" s="174"/>
      <c r="J264" s="175">
        <f>ROUND(I264*H264,2)</f>
        <v>0</v>
      </c>
      <c r="K264" s="171"/>
      <c r="L264" s="40"/>
      <c r="M264" s="176" t="s">
        <v>5</v>
      </c>
      <c r="N264" s="177" t="s">
        <v>40</v>
      </c>
      <c r="O264" s="41"/>
      <c r="P264" s="178">
        <f>O264*H264</f>
        <v>0</v>
      </c>
      <c r="Q264" s="178">
        <v>0</v>
      </c>
      <c r="R264" s="178">
        <f>Q264*H264</f>
        <v>0</v>
      </c>
      <c r="S264" s="178">
        <v>0</v>
      </c>
      <c r="T264" s="179">
        <f>S264*H264</f>
        <v>0</v>
      </c>
      <c r="AR264" s="23" t="s">
        <v>122</v>
      </c>
      <c r="AT264" s="23" t="s">
        <v>119</v>
      </c>
      <c r="AU264" s="23" t="s">
        <v>81</v>
      </c>
      <c r="AY264" s="23" t="s">
        <v>116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23" t="s">
        <v>74</v>
      </c>
      <c r="BK264" s="180">
        <f>ROUND(I264*H264,2)</f>
        <v>0</v>
      </c>
      <c r="BL264" s="23" t="s">
        <v>122</v>
      </c>
      <c r="BM264" s="23" t="s">
        <v>384</v>
      </c>
    </row>
    <row r="265" spans="2:65" s="1" customFormat="1" ht="31.5" customHeight="1">
      <c r="B265" s="168"/>
      <c r="C265" s="169" t="s">
        <v>385</v>
      </c>
      <c r="D265" s="169" t="s">
        <v>119</v>
      </c>
      <c r="E265" s="170" t="s">
        <v>386</v>
      </c>
      <c r="F265" s="171" t="s">
        <v>1106</v>
      </c>
      <c r="G265" s="172" t="s">
        <v>121</v>
      </c>
      <c r="H265" s="173">
        <v>0.9</v>
      </c>
      <c r="I265" s="174"/>
      <c r="J265" s="175">
        <f>ROUND(I265*H265,2)</f>
        <v>0</v>
      </c>
      <c r="K265" s="171"/>
      <c r="L265" s="40"/>
      <c r="M265" s="176" t="s">
        <v>5</v>
      </c>
      <c r="N265" s="177" t="s">
        <v>40</v>
      </c>
      <c r="O265" s="41"/>
      <c r="P265" s="178">
        <f>O265*H265</f>
        <v>0</v>
      </c>
      <c r="Q265" s="178">
        <v>0</v>
      </c>
      <c r="R265" s="178">
        <f>Q265*H265</f>
        <v>0</v>
      </c>
      <c r="S265" s="178">
        <v>0</v>
      </c>
      <c r="T265" s="179">
        <f>S265*H265</f>
        <v>0</v>
      </c>
      <c r="AR265" s="23" t="s">
        <v>122</v>
      </c>
      <c r="AT265" s="23" t="s">
        <v>119</v>
      </c>
      <c r="AU265" s="23" t="s">
        <v>81</v>
      </c>
      <c r="AY265" s="23" t="s">
        <v>116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23" t="s">
        <v>74</v>
      </c>
      <c r="BK265" s="180">
        <f>ROUND(I265*H265,2)</f>
        <v>0</v>
      </c>
      <c r="BL265" s="23" t="s">
        <v>122</v>
      </c>
      <c r="BM265" s="23" t="s">
        <v>387</v>
      </c>
    </row>
    <row r="266" spans="2:65" s="13" customFormat="1">
      <c r="B266" s="213"/>
      <c r="D266" s="192" t="s">
        <v>135</v>
      </c>
      <c r="E266" s="214" t="s">
        <v>5</v>
      </c>
      <c r="F266" s="215" t="s">
        <v>388</v>
      </c>
      <c r="H266" s="216" t="s">
        <v>5</v>
      </c>
      <c r="I266" s="217"/>
      <c r="L266" s="213"/>
      <c r="M266" s="218"/>
      <c r="N266" s="219"/>
      <c r="O266" s="219"/>
      <c r="P266" s="219"/>
      <c r="Q266" s="219"/>
      <c r="R266" s="219"/>
      <c r="S266" s="219"/>
      <c r="T266" s="220"/>
      <c r="AT266" s="216" t="s">
        <v>135</v>
      </c>
      <c r="AU266" s="216" t="s">
        <v>81</v>
      </c>
      <c r="AV266" s="13" t="s">
        <v>74</v>
      </c>
      <c r="AW266" s="13" t="s">
        <v>33</v>
      </c>
      <c r="AX266" s="13" t="s">
        <v>69</v>
      </c>
      <c r="AY266" s="216" t="s">
        <v>116</v>
      </c>
    </row>
    <row r="267" spans="2:65" s="11" customFormat="1">
      <c r="B267" s="191"/>
      <c r="D267" s="192" t="s">
        <v>135</v>
      </c>
      <c r="E267" s="193" t="s">
        <v>5</v>
      </c>
      <c r="F267" s="194" t="s">
        <v>381</v>
      </c>
      <c r="H267" s="195">
        <v>0.9</v>
      </c>
      <c r="I267" s="196"/>
      <c r="L267" s="191"/>
      <c r="M267" s="197"/>
      <c r="N267" s="198"/>
      <c r="O267" s="198"/>
      <c r="P267" s="198"/>
      <c r="Q267" s="198"/>
      <c r="R267" s="198"/>
      <c r="S267" s="198"/>
      <c r="T267" s="199"/>
      <c r="AT267" s="193" t="s">
        <v>135</v>
      </c>
      <c r="AU267" s="193" t="s">
        <v>81</v>
      </c>
      <c r="AV267" s="11" t="s">
        <v>81</v>
      </c>
      <c r="AW267" s="11" t="s">
        <v>33</v>
      </c>
      <c r="AX267" s="11" t="s">
        <v>69</v>
      </c>
      <c r="AY267" s="193" t="s">
        <v>116</v>
      </c>
    </row>
    <row r="268" spans="2:65" s="12" customFormat="1">
      <c r="B268" s="200"/>
      <c r="D268" s="201" t="s">
        <v>135</v>
      </c>
      <c r="E268" s="202" t="s">
        <v>5</v>
      </c>
      <c r="F268" s="203" t="s">
        <v>137</v>
      </c>
      <c r="H268" s="204">
        <v>0.9</v>
      </c>
      <c r="I268" s="205"/>
      <c r="L268" s="200"/>
      <c r="M268" s="206"/>
      <c r="N268" s="207"/>
      <c r="O268" s="207"/>
      <c r="P268" s="207"/>
      <c r="Q268" s="207"/>
      <c r="R268" s="207"/>
      <c r="S268" s="207"/>
      <c r="T268" s="208"/>
      <c r="AT268" s="209" t="s">
        <v>135</v>
      </c>
      <c r="AU268" s="209" t="s">
        <v>81</v>
      </c>
      <c r="AV268" s="12" t="s">
        <v>122</v>
      </c>
      <c r="AW268" s="12" t="s">
        <v>33</v>
      </c>
      <c r="AX268" s="12" t="s">
        <v>74</v>
      </c>
      <c r="AY268" s="209" t="s">
        <v>116</v>
      </c>
    </row>
    <row r="269" spans="2:65" s="1" customFormat="1" ht="31.5" customHeight="1">
      <c r="B269" s="168"/>
      <c r="C269" s="169" t="s">
        <v>389</v>
      </c>
      <c r="D269" s="169" t="s">
        <v>119</v>
      </c>
      <c r="E269" s="170" t="s">
        <v>390</v>
      </c>
      <c r="F269" s="171" t="s">
        <v>1107</v>
      </c>
      <c r="G269" s="172" t="s">
        <v>132</v>
      </c>
      <c r="H269" s="173">
        <v>1.2E-2</v>
      </c>
      <c r="I269" s="174"/>
      <c r="J269" s="175">
        <f>ROUND(I269*H269,2)</f>
        <v>0</v>
      </c>
      <c r="K269" s="171"/>
      <c r="L269" s="40"/>
      <c r="M269" s="176" t="s">
        <v>5</v>
      </c>
      <c r="N269" s="177" t="s">
        <v>40</v>
      </c>
      <c r="O269" s="41"/>
      <c r="P269" s="178">
        <f>O269*H269</f>
        <v>0</v>
      </c>
      <c r="Q269" s="178">
        <v>0.84758</v>
      </c>
      <c r="R269" s="178">
        <f>Q269*H269</f>
        <v>1.017096E-2</v>
      </c>
      <c r="S269" s="178">
        <v>0</v>
      </c>
      <c r="T269" s="179">
        <f>S269*H269</f>
        <v>0</v>
      </c>
      <c r="AR269" s="23" t="s">
        <v>122</v>
      </c>
      <c r="AT269" s="23" t="s">
        <v>119</v>
      </c>
      <c r="AU269" s="23" t="s">
        <v>81</v>
      </c>
      <c r="AY269" s="23" t="s">
        <v>116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23" t="s">
        <v>74</v>
      </c>
      <c r="BK269" s="180">
        <f>ROUND(I269*H269,2)</f>
        <v>0</v>
      </c>
      <c r="BL269" s="23" t="s">
        <v>122</v>
      </c>
      <c r="BM269" s="23" t="s">
        <v>391</v>
      </c>
    </row>
    <row r="270" spans="2:65" s="11" customFormat="1">
      <c r="B270" s="191"/>
      <c r="D270" s="192" t="s">
        <v>135</v>
      </c>
      <c r="E270" s="193" t="s">
        <v>5</v>
      </c>
      <c r="F270" s="194" t="s">
        <v>392</v>
      </c>
      <c r="H270" s="195">
        <v>1.2E-2</v>
      </c>
      <c r="I270" s="196"/>
      <c r="L270" s="191"/>
      <c r="M270" s="197"/>
      <c r="N270" s="198"/>
      <c r="O270" s="198"/>
      <c r="P270" s="198"/>
      <c r="Q270" s="198"/>
      <c r="R270" s="198"/>
      <c r="S270" s="198"/>
      <c r="T270" s="199"/>
      <c r="AT270" s="193" t="s">
        <v>135</v>
      </c>
      <c r="AU270" s="193" t="s">
        <v>81</v>
      </c>
      <c r="AV270" s="11" t="s">
        <v>81</v>
      </c>
      <c r="AW270" s="11" t="s">
        <v>33</v>
      </c>
      <c r="AX270" s="11" t="s">
        <v>69</v>
      </c>
      <c r="AY270" s="193" t="s">
        <v>116</v>
      </c>
    </row>
    <row r="271" spans="2:65" s="12" customFormat="1">
      <c r="B271" s="200"/>
      <c r="D271" s="192" t="s">
        <v>135</v>
      </c>
      <c r="E271" s="210" t="s">
        <v>5</v>
      </c>
      <c r="F271" s="211" t="s">
        <v>137</v>
      </c>
      <c r="H271" s="212">
        <v>1.2E-2</v>
      </c>
      <c r="I271" s="205"/>
      <c r="L271" s="200"/>
      <c r="M271" s="206"/>
      <c r="N271" s="207"/>
      <c r="O271" s="207"/>
      <c r="P271" s="207"/>
      <c r="Q271" s="207"/>
      <c r="R271" s="207"/>
      <c r="S271" s="207"/>
      <c r="T271" s="208"/>
      <c r="AT271" s="209" t="s">
        <v>135</v>
      </c>
      <c r="AU271" s="209" t="s">
        <v>81</v>
      </c>
      <c r="AV271" s="12" t="s">
        <v>122</v>
      </c>
      <c r="AW271" s="12" t="s">
        <v>33</v>
      </c>
      <c r="AX271" s="12" t="s">
        <v>74</v>
      </c>
      <c r="AY271" s="209" t="s">
        <v>116</v>
      </c>
    </row>
    <row r="272" spans="2:65" s="10" customFormat="1" ht="29.85" customHeight="1">
      <c r="B272" s="154"/>
      <c r="D272" s="165" t="s">
        <v>68</v>
      </c>
      <c r="E272" s="166" t="s">
        <v>138</v>
      </c>
      <c r="F272" s="166" t="s">
        <v>393</v>
      </c>
      <c r="I272" s="157"/>
      <c r="J272" s="167">
        <f>BK272</f>
        <v>0</v>
      </c>
      <c r="L272" s="154"/>
      <c r="M272" s="159"/>
      <c r="N272" s="160"/>
      <c r="O272" s="160"/>
      <c r="P272" s="161">
        <f>SUM(P273:P370)</f>
        <v>0</v>
      </c>
      <c r="Q272" s="160"/>
      <c r="R272" s="161">
        <f>SUM(R273:R370)</f>
        <v>591.89319</v>
      </c>
      <c r="S272" s="160"/>
      <c r="T272" s="162">
        <f>SUM(T273:T370)</f>
        <v>0</v>
      </c>
      <c r="AR272" s="155" t="s">
        <v>74</v>
      </c>
      <c r="AT272" s="163" t="s">
        <v>68</v>
      </c>
      <c r="AU272" s="163" t="s">
        <v>74</v>
      </c>
      <c r="AY272" s="155" t="s">
        <v>116</v>
      </c>
      <c r="BK272" s="164">
        <f>SUM(BK273:BK370)</f>
        <v>0</v>
      </c>
    </row>
    <row r="273" spans="2:65" s="1" customFormat="1" ht="22.5" customHeight="1">
      <c r="B273" s="168"/>
      <c r="C273" s="169" t="s">
        <v>394</v>
      </c>
      <c r="D273" s="169" t="s">
        <v>119</v>
      </c>
      <c r="E273" s="170" t="s">
        <v>395</v>
      </c>
      <c r="F273" s="171" t="s">
        <v>1153</v>
      </c>
      <c r="G273" s="172" t="s">
        <v>162</v>
      </c>
      <c r="H273" s="173">
        <v>50</v>
      </c>
      <c r="I273" s="174"/>
      <c r="J273" s="175">
        <f>ROUND(I273*H273,2)</f>
        <v>0</v>
      </c>
      <c r="K273" s="171"/>
      <c r="L273" s="40"/>
      <c r="M273" s="176" t="s">
        <v>5</v>
      </c>
      <c r="N273" s="177" t="s">
        <v>40</v>
      </c>
      <c r="O273" s="41"/>
      <c r="P273" s="178">
        <f>O273*H273</f>
        <v>0</v>
      </c>
      <c r="Q273" s="178">
        <v>0</v>
      </c>
      <c r="R273" s="178">
        <f>Q273*H273</f>
        <v>0</v>
      </c>
      <c r="S273" s="178">
        <v>0</v>
      </c>
      <c r="T273" s="179">
        <f>S273*H273</f>
        <v>0</v>
      </c>
      <c r="AR273" s="23" t="s">
        <v>122</v>
      </c>
      <c r="AT273" s="23" t="s">
        <v>119</v>
      </c>
      <c r="AU273" s="23" t="s">
        <v>81</v>
      </c>
      <c r="AY273" s="23" t="s">
        <v>116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23" t="s">
        <v>74</v>
      </c>
      <c r="BK273" s="180">
        <f>ROUND(I273*H273,2)</f>
        <v>0</v>
      </c>
      <c r="BL273" s="23" t="s">
        <v>122</v>
      </c>
      <c r="BM273" s="23" t="s">
        <v>396</v>
      </c>
    </row>
    <row r="274" spans="2:65" s="13" customFormat="1">
      <c r="B274" s="213"/>
      <c r="D274" s="192" t="s">
        <v>135</v>
      </c>
      <c r="E274" s="214" t="s">
        <v>5</v>
      </c>
      <c r="F274" s="215" t="s">
        <v>397</v>
      </c>
      <c r="H274" s="216" t="s">
        <v>5</v>
      </c>
      <c r="I274" s="217"/>
      <c r="L274" s="213"/>
      <c r="M274" s="218"/>
      <c r="N274" s="219"/>
      <c r="O274" s="219"/>
      <c r="P274" s="219"/>
      <c r="Q274" s="219"/>
      <c r="R274" s="219"/>
      <c r="S274" s="219"/>
      <c r="T274" s="220"/>
      <c r="AT274" s="216" t="s">
        <v>135</v>
      </c>
      <c r="AU274" s="216" t="s">
        <v>81</v>
      </c>
      <c r="AV274" s="13" t="s">
        <v>74</v>
      </c>
      <c r="AW274" s="13" t="s">
        <v>33</v>
      </c>
      <c r="AX274" s="13" t="s">
        <v>69</v>
      </c>
      <c r="AY274" s="216" t="s">
        <v>116</v>
      </c>
    </row>
    <row r="275" spans="2:65" s="13" customFormat="1">
      <c r="B275" s="213"/>
      <c r="D275" s="192" t="s">
        <v>135</v>
      </c>
      <c r="E275" s="214" t="s">
        <v>5</v>
      </c>
      <c r="F275" s="215" t="s">
        <v>398</v>
      </c>
      <c r="H275" s="216" t="s">
        <v>5</v>
      </c>
      <c r="I275" s="217"/>
      <c r="L275" s="213"/>
      <c r="M275" s="218"/>
      <c r="N275" s="219"/>
      <c r="O275" s="219"/>
      <c r="P275" s="219"/>
      <c r="Q275" s="219"/>
      <c r="R275" s="219"/>
      <c r="S275" s="219"/>
      <c r="T275" s="220"/>
      <c r="AT275" s="216" t="s">
        <v>135</v>
      </c>
      <c r="AU275" s="216" t="s">
        <v>81</v>
      </c>
      <c r="AV275" s="13" t="s">
        <v>74</v>
      </c>
      <c r="AW275" s="13" t="s">
        <v>33</v>
      </c>
      <c r="AX275" s="13" t="s">
        <v>69</v>
      </c>
      <c r="AY275" s="216" t="s">
        <v>116</v>
      </c>
    </row>
    <row r="276" spans="2:65" s="11" customFormat="1">
      <c r="B276" s="191"/>
      <c r="D276" s="192" t="s">
        <v>135</v>
      </c>
      <c r="E276" s="193" t="s">
        <v>5</v>
      </c>
      <c r="F276" s="194" t="s">
        <v>399</v>
      </c>
      <c r="H276" s="195">
        <v>50</v>
      </c>
      <c r="I276" s="196"/>
      <c r="L276" s="191"/>
      <c r="M276" s="197"/>
      <c r="N276" s="198"/>
      <c r="O276" s="198"/>
      <c r="P276" s="198"/>
      <c r="Q276" s="198"/>
      <c r="R276" s="198"/>
      <c r="S276" s="198"/>
      <c r="T276" s="199"/>
      <c r="AT276" s="193" t="s">
        <v>135</v>
      </c>
      <c r="AU276" s="193" t="s">
        <v>81</v>
      </c>
      <c r="AV276" s="11" t="s">
        <v>81</v>
      </c>
      <c r="AW276" s="11" t="s">
        <v>33</v>
      </c>
      <c r="AX276" s="11" t="s">
        <v>69</v>
      </c>
      <c r="AY276" s="193" t="s">
        <v>116</v>
      </c>
    </row>
    <row r="277" spans="2:65" s="12" customFormat="1">
      <c r="B277" s="200"/>
      <c r="D277" s="201" t="s">
        <v>135</v>
      </c>
      <c r="E277" s="202" t="s">
        <v>5</v>
      </c>
      <c r="F277" s="203" t="s">
        <v>137</v>
      </c>
      <c r="H277" s="204">
        <v>50</v>
      </c>
      <c r="I277" s="205"/>
      <c r="L277" s="200"/>
      <c r="M277" s="206"/>
      <c r="N277" s="207"/>
      <c r="O277" s="207"/>
      <c r="P277" s="207"/>
      <c r="Q277" s="207"/>
      <c r="R277" s="207"/>
      <c r="S277" s="207"/>
      <c r="T277" s="208"/>
      <c r="AT277" s="209" t="s">
        <v>135</v>
      </c>
      <c r="AU277" s="209" t="s">
        <v>81</v>
      </c>
      <c r="AV277" s="12" t="s">
        <v>122</v>
      </c>
      <c r="AW277" s="12" t="s">
        <v>33</v>
      </c>
      <c r="AX277" s="12" t="s">
        <v>74</v>
      </c>
      <c r="AY277" s="209" t="s">
        <v>116</v>
      </c>
    </row>
    <row r="278" spans="2:65" s="1" customFormat="1" ht="22.5" customHeight="1">
      <c r="B278" s="168"/>
      <c r="C278" s="169" t="s">
        <v>400</v>
      </c>
      <c r="D278" s="169" t="s">
        <v>119</v>
      </c>
      <c r="E278" s="170" t="s">
        <v>401</v>
      </c>
      <c r="F278" s="171" t="s">
        <v>1108</v>
      </c>
      <c r="G278" s="172" t="s">
        <v>162</v>
      </c>
      <c r="H278" s="173">
        <v>6879.55</v>
      </c>
      <c r="I278" s="174"/>
      <c r="J278" s="175">
        <f>ROUND(I278*H278,2)</f>
        <v>0</v>
      </c>
      <c r="K278" s="171"/>
      <c r="L278" s="40"/>
      <c r="M278" s="176" t="s">
        <v>5</v>
      </c>
      <c r="N278" s="177" t="s">
        <v>40</v>
      </c>
      <c r="O278" s="41"/>
      <c r="P278" s="178">
        <f>O278*H278</f>
        <v>0</v>
      </c>
      <c r="Q278" s="178">
        <v>0</v>
      </c>
      <c r="R278" s="178">
        <f>Q278*H278</f>
        <v>0</v>
      </c>
      <c r="S278" s="178">
        <v>0</v>
      </c>
      <c r="T278" s="179">
        <f>S278*H278</f>
        <v>0</v>
      </c>
      <c r="AR278" s="23" t="s">
        <v>122</v>
      </c>
      <c r="AT278" s="23" t="s">
        <v>119</v>
      </c>
      <c r="AU278" s="23" t="s">
        <v>81</v>
      </c>
      <c r="AY278" s="23" t="s">
        <v>116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23" t="s">
        <v>74</v>
      </c>
      <c r="BK278" s="180">
        <f>ROUND(I278*H278,2)</f>
        <v>0</v>
      </c>
      <c r="BL278" s="23" t="s">
        <v>122</v>
      </c>
      <c r="BM278" s="23" t="s">
        <v>402</v>
      </c>
    </row>
    <row r="279" spans="2:65" s="13" customFormat="1">
      <c r="B279" s="213"/>
      <c r="D279" s="192" t="s">
        <v>135</v>
      </c>
      <c r="E279" s="214" t="s">
        <v>5</v>
      </c>
      <c r="F279" s="306" t="s">
        <v>397</v>
      </c>
      <c r="H279" s="216" t="s">
        <v>5</v>
      </c>
      <c r="I279" s="217"/>
      <c r="L279" s="213"/>
      <c r="M279" s="218"/>
      <c r="N279" s="219"/>
      <c r="O279" s="219"/>
      <c r="P279" s="219"/>
      <c r="Q279" s="219"/>
      <c r="R279" s="219"/>
      <c r="S279" s="219"/>
      <c r="T279" s="220"/>
      <c r="AT279" s="216" t="s">
        <v>135</v>
      </c>
      <c r="AU279" s="216" t="s">
        <v>81</v>
      </c>
      <c r="AV279" s="13" t="s">
        <v>74</v>
      </c>
      <c r="AW279" s="13" t="s">
        <v>33</v>
      </c>
      <c r="AX279" s="13" t="s">
        <v>69</v>
      </c>
      <c r="AY279" s="216" t="s">
        <v>116</v>
      </c>
    </row>
    <row r="280" spans="2:65" s="13" customFormat="1">
      <c r="B280" s="213"/>
      <c r="D280" s="192" t="s">
        <v>135</v>
      </c>
      <c r="E280" s="214" t="s">
        <v>5</v>
      </c>
      <c r="F280" s="215" t="s">
        <v>403</v>
      </c>
      <c r="H280" s="216" t="s">
        <v>5</v>
      </c>
      <c r="I280" s="217"/>
      <c r="L280" s="213"/>
      <c r="M280" s="218"/>
      <c r="N280" s="219"/>
      <c r="O280" s="219"/>
      <c r="P280" s="219"/>
      <c r="Q280" s="219"/>
      <c r="R280" s="219"/>
      <c r="S280" s="219"/>
      <c r="T280" s="220"/>
      <c r="AT280" s="216" t="s">
        <v>135</v>
      </c>
      <c r="AU280" s="216" t="s">
        <v>81</v>
      </c>
      <c r="AV280" s="13" t="s">
        <v>74</v>
      </c>
      <c r="AW280" s="13" t="s">
        <v>33</v>
      </c>
      <c r="AX280" s="13" t="s">
        <v>69</v>
      </c>
      <c r="AY280" s="216" t="s">
        <v>116</v>
      </c>
    </row>
    <row r="281" spans="2:65" s="11" customFormat="1">
      <c r="B281" s="191"/>
      <c r="D281" s="192" t="s">
        <v>135</v>
      </c>
      <c r="E281" s="193" t="s">
        <v>5</v>
      </c>
      <c r="F281" s="194" t="s">
        <v>404</v>
      </c>
      <c r="H281" s="195">
        <v>159</v>
      </c>
      <c r="I281" s="196"/>
      <c r="L281" s="191"/>
      <c r="M281" s="197"/>
      <c r="N281" s="198"/>
      <c r="O281" s="198"/>
      <c r="P281" s="198"/>
      <c r="Q281" s="198"/>
      <c r="R281" s="198"/>
      <c r="S281" s="198"/>
      <c r="T281" s="199"/>
      <c r="AT281" s="193" t="s">
        <v>135</v>
      </c>
      <c r="AU281" s="193" t="s">
        <v>81</v>
      </c>
      <c r="AV281" s="11" t="s">
        <v>81</v>
      </c>
      <c r="AW281" s="11" t="s">
        <v>33</v>
      </c>
      <c r="AX281" s="11" t="s">
        <v>69</v>
      </c>
      <c r="AY281" s="193" t="s">
        <v>116</v>
      </c>
    </row>
    <row r="282" spans="2:65" s="13" customFormat="1">
      <c r="B282" s="213"/>
      <c r="D282" s="192" t="s">
        <v>135</v>
      </c>
      <c r="E282" s="214" t="s">
        <v>5</v>
      </c>
      <c r="F282" s="215" t="s">
        <v>405</v>
      </c>
      <c r="H282" s="216" t="s">
        <v>5</v>
      </c>
      <c r="I282" s="217"/>
      <c r="L282" s="213"/>
      <c r="M282" s="218"/>
      <c r="N282" s="219"/>
      <c r="O282" s="219"/>
      <c r="P282" s="219"/>
      <c r="Q282" s="219"/>
      <c r="R282" s="219"/>
      <c r="S282" s="219"/>
      <c r="T282" s="220"/>
      <c r="AT282" s="216" t="s">
        <v>135</v>
      </c>
      <c r="AU282" s="216" t="s">
        <v>81</v>
      </c>
      <c r="AV282" s="13" t="s">
        <v>74</v>
      </c>
      <c r="AW282" s="13" t="s">
        <v>33</v>
      </c>
      <c r="AX282" s="13" t="s">
        <v>69</v>
      </c>
      <c r="AY282" s="216" t="s">
        <v>116</v>
      </c>
    </row>
    <row r="283" spans="2:65" s="11" customFormat="1">
      <c r="B283" s="191"/>
      <c r="D283" s="192" t="s">
        <v>135</v>
      </c>
      <c r="E283" s="193" t="s">
        <v>5</v>
      </c>
      <c r="F283" s="194" t="s">
        <v>406</v>
      </c>
      <c r="H283" s="195">
        <v>17</v>
      </c>
      <c r="I283" s="196"/>
      <c r="L283" s="191"/>
      <c r="M283" s="197"/>
      <c r="N283" s="198"/>
      <c r="O283" s="198"/>
      <c r="P283" s="198"/>
      <c r="Q283" s="198"/>
      <c r="R283" s="198"/>
      <c r="S283" s="198"/>
      <c r="T283" s="199"/>
      <c r="AT283" s="193" t="s">
        <v>135</v>
      </c>
      <c r="AU283" s="193" t="s">
        <v>81</v>
      </c>
      <c r="AV283" s="11" t="s">
        <v>81</v>
      </c>
      <c r="AW283" s="11" t="s">
        <v>33</v>
      </c>
      <c r="AX283" s="11" t="s">
        <v>69</v>
      </c>
      <c r="AY283" s="193" t="s">
        <v>116</v>
      </c>
    </row>
    <row r="284" spans="2:65" s="13" customFormat="1">
      <c r="B284" s="213"/>
      <c r="D284" s="192" t="s">
        <v>135</v>
      </c>
      <c r="E284" s="214" t="s">
        <v>5</v>
      </c>
      <c r="F284" s="215" t="s">
        <v>407</v>
      </c>
      <c r="H284" s="216" t="s">
        <v>5</v>
      </c>
      <c r="I284" s="217"/>
      <c r="L284" s="213"/>
      <c r="M284" s="218"/>
      <c r="N284" s="219"/>
      <c r="O284" s="219"/>
      <c r="P284" s="219"/>
      <c r="Q284" s="219"/>
      <c r="R284" s="219"/>
      <c r="S284" s="219"/>
      <c r="T284" s="220"/>
      <c r="AT284" s="216" t="s">
        <v>135</v>
      </c>
      <c r="AU284" s="216" t="s">
        <v>81</v>
      </c>
      <c r="AV284" s="13" t="s">
        <v>74</v>
      </c>
      <c r="AW284" s="13" t="s">
        <v>33</v>
      </c>
      <c r="AX284" s="13" t="s">
        <v>69</v>
      </c>
      <c r="AY284" s="216" t="s">
        <v>116</v>
      </c>
    </row>
    <row r="285" spans="2:65" s="11" customFormat="1">
      <c r="B285" s="191"/>
      <c r="D285" s="192" t="s">
        <v>135</v>
      </c>
      <c r="E285" s="193" t="s">
        <v>5</v>
      </c>
      <c r="F285" s="194" t="s">
        <v>408</v>
      </c>
      <c r="H285" s="195">
        <v>14</v>
      </c>
      <c r="I285" s="196"/>
      <c r="L285" s="191"/>
      <c r="M285" s="197"/>
      <c r="N285" s="198"/>
      <c r="O285" s="198"/>
      <c r="P285" s="198"/>
      <c r="Q285" s="198"/>
      <c r="R285" s="198"/>
      <c r="S285" s="198"/>
      <c r="T285" s="199"/>
      <c r="AT285" s="193" t="s">
        <v>135</v>
      </c>
      <c r="AU285" s="193" t="s">
        <v>81</v>
      </c>
      <c r="AV285" s="11" t="s">
        <v>81</v>
      </c>
      <c r="AW285" s="11" t="s">
        <v>33</v>
      </c>
      <c r="AX285" s="11" t="s">
        <v>69</v>
      </c>
      <c r="AY285" s="193" t="s">
        <v>116</v>
      </c>
    </row>
    <row r="286" spans="2:65" s="13" customFormat="1">
      <c r="B286" s="213"/>
      <c r="D286" s="192" t="s">
        <v>135</v>
      </c>
      <c r="E286" s="214" t="s">
        <v>5</v>
      </c>
      <c r="F286" s="215" t="s">
        <v>409</v>
      </c>
      <c r="H286" s="216" t="s">
        <v>5</v>
      </c>
      <c r="I286" s="217"/>
      <c r="L286" s="213"/>
      <c r="M286" s="218"/>
      <c r="N286" s="219"/>
      <c r="O286" s="219"/>
      <c r="P286" s="219"/>
      <c r="Q286" s="219"/>
      <c r="R286" s="219"/>
      <c r="S286" s="219"/>
      <c r="T286" s="220"/>
      <c r="AT286" s="216" t="s">
        <v>135</v>
      </c>
      <c r="AU286" s="216" t="s">
        <v>81</v>
      </c>
      <c r="AV286" s="13" t="s">
        <v>74</v>
      </c>
      <c r="AW286" s="13" t="s">
        <v>33</v>
      </c>
      <c r="AX286" s="13" t="s">
        <v>69</v>
      </c>
      <c r="AY286" s="216" t="s">
        <v>116</v>
      </c>
    </row>
    <row r="287" spans="2:65" s="11" customFormat="1">
      <c r="B287" s="191"/>
      <c r="D287" s="192" t="s">
        <v>135</v>
      </c>
      <c r="E287" s="193" t="s">
        <v>5</v>
      </c>
      <c r="F287" s="194" t="s">
        <v>410</v>
      </c>
      <c r="H287" s="195">
        <v>1574</v>
      </c>
      <c r="I287" s="196"/>
      <c r="L287" s="191"/>
      <c r="M287" s="197"/>
      <c r="N287" s="198"/>
      <c r="O287" s="198"/>
      <c r="P287" s="198"/>
      <c r="Q287" s="198"/>
      <c r="R287" s="198"/>
      <c r="S287" s="198"/>
      <c r="T287" s="199"/>
      <c r="AT287" s="193" t="s">
        <v>135</v>
      </c>
      <c r="AU287" s="193" t="s">
        <v>81</v>
      </c>
      <c r="AV287" s="11" t="s">
        <v>81</v>
      </c>
      <c r="AW287" s="11" t="s">
        <v>33</v>
      </c>
      <c r="AX287" s="11" t="s">
        <v>69</v>
      </c>
      <c r="AY287" s="193" t="s">
        <v>116</v>
      </c>
    </row>
    <row r="288" spans="2:65" s="11" customFormat="1">
      <c r="B288" s="191"/>
      <c r="D288" s="192" t="s">
        <v>135</v>
      </c>
      <c r="E288" s="193" t="s">
        <v>5</v>
      </c>
      <c r="F288" s="194" t="s">
        <v>411</v>
      </c>
      <c r="H288" s="195">
        <v>1652.7</v>
      </c>
      <c r="I288" s="196"/>
      <c r="L288" s="191"/>
      <c r="M288" s="197"/>
      <c r="N288" s="198"/>
      <c r="O288" s="198"/>
      <c r="P288" s="198"/>
      <c r="Q288" s="198"/>
      <c r="R288" s="198"/>
      <c r="S288" s="198"/>
      <c r="T288" s="199"/>
      <c r="AT288" s="193" t="s">
        <v>135</v>
      </c>
      <c r="AU288" s="193" t="s">
        <v>81</v>
      </c>
      <c r="AV288" s="11" t="s">
        <v>81</v>
      </c>
      <c r="AW288" s="11" t="s">
        <v>33</v>
      </c>
      <c r="AX288" s="11" t="s">
        <v>69</v>
      </c>
      <c r="AY288" s="193" t="s">
        <v>116</v>
      </c>
    </row>
    <row r="289" spans="2:65" s="13" customFormat="1">
      <c r="B289" s="213"/>
      <c r="D289" s="192" t="s">
        <v>135</v>
      </c>
      <c r="E289" s="214" t="s">
        <v>5</v>
      </c>
      <c r="F289" s="215" t="s">
        <v>412</v>
      </c>
      <c r="H289" s="216" t="s">
        <v>5</v>
      </c>
      <c r="I289" s="217"/>
      <c r="L289" s="213"/>
      <c r="M289" s="218"/>
      <c r="N289" s="219"/>
      <c r="O289" s="219"/>
      <c r="P289" s="219"/>
      <c r="Q289" s="219"/>
      <c r="R289" s="219"/>
      <c r="S289" s="219"/>
      <c r="T289" s="220"/>
      <c r="AT289" s="216" t="s">
        <v>135</v>
      </c>
      <c r="AU289" s="216" t="s">
        <v>81</v>
      </c>
      <c r="AV289" s="13" t="s">
        <v>74</v>
      </c>
      <c r="AW289" s="13" t="s">
        <v>33</v>
      </c>
      <c r="AX289" s="13" t="s">
        <v>69</v>
      </c>
      <c r="AY289" s="216" t="s">
        <v>116</v>
      </c>
    </row>
    <row r="290" spans="2:65" s="11" customFormat="1">
      <c r="B290" s="191"/>
      <c r="D290" s="192" t="s">
        <v>135</v>
      </c>
      <c r="E290" s="193" t="s">
        <v>5</v>
      </c>
      <c r="F290" s="194" t="s">
        <v>413</v>
      </c>
      <c r="H290" s="195">
        <v>2.5</v>
      </c>
      <c r="I290" s="196"/>
      <c r="L290" s="191"/>
      <c r="M290" s="197"/>
      <c r="N290" s="198"/>
      <c r="O290" s="198"/>
      <c r="P290" s="198"/>
      <c r="Q290" s="198"/>
      <c r="R290" s="198"/>
      <c r="S290" s="198"/>
      <c r="T290" s="199"/>
      <c r="AT290" s="193" t="s">
        <v>135</v>
      </c>
      <c r="AU290" s="193" t="s">
        <v>81</v>
      </c>
      <c r="AV290" s="11" t="s">
        <v>81</v>
      </c>
      <c r="AW290" s="11" t="s">
        <v>33</v>
      </c>
      <c r="AX290" s="11" t="s">
        <v>69</v>
      </c>
      <c r="AY290" s="193" t="s">
        <v>116</v>
      </c>
    </row>
    <row r="291" spans="2:65" s="13" customFormat="1">
      <c r="B291" s="213"/>
      <c r="D291" s="192" t="s">
        <v>135</v>
      </c>
      <c r="E291" s="214" t="s">
        <v>5</v>
      </c>
      <c r="F291" s="215" t="s">
        <v>414</v>
      </c>
      <c r="H291" s="216" t="s">
        <v>5</v>
      </c>
      <c r="I291" s="217"/>
      <c r="L291" s="213"/>
      <c r="M291" s="218"/>
      <c r="N291" s="219"/>
      <c r="O291" s="219"/>
      <c r="P291" s="219"/>
      <c r="Q291" s="219"/>
      <c r="R291" s="219"/>
      <c r="S291" s="219"/>
      <c r="T291" s="220"/>
      <c r="AT291" s="216" t="s">
        <v>135</v>
      </c>
      <c r="AU291" s="216" t="s">
        <v>81</v>
      </c>
      <c r="AV291" s="13" t="s">
        <v>74</v>
      </c>
      <c r="AW291" s="13" t="s">
        <v>33</v>
      </c>
      <c r="AX291" s="13" t="s">
        <v>69</v>
      </c>
      <c r="AY291" s="216" t="s">
        <v>116</v>
      </c>
    </row>
    <row r="292" spans="2:65" s="11" customFormat="1">
      <c r="B292" s="191"/>
      <c r="D292" s="192" t="s">
        <v>135</v>
      </c>
      <c r="E292" s="193" t="s">
        <v>5</v>
      </c>
      <c r="F292" s="194" t="s">
        <v>415</v>
      </c>
      <c r="H292" s="195">
        <v>1619</v>
      </c>
      <c r="I292" s="196"/>
      <c r="L292" s="191"/>
      <c r="M292" s="197"/>
      <c r="N292" s="198"/>
      <c r="O292" s="198"/>
      <c r="P292" s="198"/>
      <c r="Q292" s="198"/>
      <c r="R292" s="198"/>
      <c r="S292" s="198"/>
      <c r="T292" s="199"/>
      <c r="AT292" s="193" t="s">
        <v>135</v>
      </c>
      <c r="AU292" s="193" t="s">
        <v>81</v>
      </c>
      <c r="AV292" s="11" t="s">
        <v>81</v>
      </c>
      <c r="AW292" s="11" t="s">
        <v>33</v>
      </c>
      <c r="AX292" s="11" t="s">
        <v>69</v>
      </c>
      <c r="AY292" s="193" t="s">
        <v>116</v>
      </c>
    </row>
    <row r="293" spans="2:65" s="11" customFormat="1">
      <c r="B293" s="191"/>
      <c r="D293" s="192" t="s">
        <v>135</v>
      </c>
      <c r="E293" s="193" t="s">
        <v>5</v>
      </c>
      <c r="F293" s="194" t="s">
        <v>416</v>
      </c>
      <c r="H293" s="195">
        <v>1699.95</v>
      </c>
      <c r="I293" s="196"/>
      <c r="L293" s="191"/>
      <c r="M293" s="197"/>
      <c r="N293" s="198"/>
      <c r="O293" s="198"/>
      <c r="P293" s="198"/>
      <c r="Q293" s="198"/>
      <c r="R293" s="198"/>
      <c r="S293" s="198"/>
      <c r="T293" s="199"/>
      <c r="AT293" s="193" t="s">
        <v>135</v>
      </c>
      <c r="AU293" s="193" t="s">
        <v>81</v>
      </c>
      <c r="AV293" s="11" t="s">
        <v>81</v>
      </c>
      <c r="AW293" s="11" t="s">
        <v>33</v>
      </c>
      <c r="AX293" s="11" t="s">
        <v>69</v>
      </c>
      <c r="AY293" s="193" t="s">
        <v>116</v>
      </c>
    </row>
    <row r="294" spans="2:65" s="13" customFormat="1">
      <c r="B294" s="213"/>
      <c r="D294" s="192" t="s">
        <v>135</v>
      </c>
      <c r="E294" s="214" t="s">
        <v>5</v>
      </c>
      <c r="F294" s="306" t="s">
        <v>1044</v>
      </c>
      <c r="H294" s="216" t="s">
        <v>5</v>
      </c>
      <c r="I294" s="217"/>
      <c r="L294" s="213"/>
      <c r="M294" s="218"/>
      <c r="N294" s="219"/>
      <c r="O294" s="219"/>
      <c r="P294" s="219"/>
      <c r="Q294" s="219"/>
      <c r="R294" s="219"/>
      <c r="S294" s="219"/>
      <c r="T294" s="220"/>
      <c r="AT294" s="216" t="s">
        <v>135</v>
      </c>
      <c r="AU294" s="216" t="s">
        <v>81</v>
      </c>
      <c r="AV294" s="13" t="s">
        <v>74</v>
      </c>
      <c r="AW294" s="13" t="s">
        <v>33</v>
      </c>
      <c r="AX294" s="13" t="s">
        <v>69</v>
      </c>
      <c r="AY294" s="216" t="s">
        <v>116</v>
      </c>
    </row>
    <row r="295" spans="2:65" s="11" customFormat="1">
      <c r="B295" s="191"/>
      <c r="D295" s="192" t="s">
        <v>135</v>
      </c>
      <c r="E295" s="193" t="s">
        <v>5</v>
      </c>
      <c r="F295" s="194" t="s">
        <v>417</v>
      </c>
      <c r="H295" s="195">
        <v>141.4</v>
      </c>
      <c r="I295" s="196"/>
      <c r="L295" s="191"/>
      <c r="M295" s="197"/>
      <c r="N295" s="198"/>
      <c r="O295" s="198"/>
      <c r="P295" s="198"/>
      <c r="Q295" s="198"/>
      <c r="R295" s="198"/>
      <c r="S295" s="198"/>
      <c r="T295" s="199"/>
      <c r="AT295" s="193" t="s">
        <v>135</v>
      </c>
      <c r="AU295" s="193" t="s">
        <v>81</v>
      </c>
      <c r="AV295" s="11" t="s">
        <v>81</v>
      </c>
      <c r="AW295" s="11" t="s">
        <v>33</v>
      </c>
      <c r="AX295" s="11" t="s">
        <v>69</v>
      </c>
      <c r="AY295" s="193" t="s">
        <v>116</v>
      </c>
    </row>
    <row r="296" spans="2:65" s="12" customFormat="1">
      <c r="B296" s="200"/>
      <c r="D296" s="201" t="s">
        <v>135</v>
      </c>
      <c r="E296" s="202" t="s">
        <v>5</v>
      </c>
      <c r="F296" s="203" t="s">
        <v>137</v>
      </c>
      <c r="H296" s="204">
        <v>6879.55</v>
      </c>
      <c r="I296" s="205"/>
      <c r="L296" s="200"/>
      <c r="M296" s="206"/>
      <c r="N296" s="207"/>
      <c r="O296" s="207"/>
      <c r="P296" s="207"/>
      <c r="Q296" s="207"/>
      <c r="R296" s="207"/>
      <c r="S296" s="207"/>
      <c r="T296" s="208"/>
      <c r="AT296" s="209" t="s">
        <v>135</v>
      </c>
      <c r="AU296" s="209" t="s">
        <v>81</v>
      </c>
      <c r="AV296" s="12" t="s">
        <v>122</v>
      </c>
      <c r="AW296" s="12" t="s">
        <v>33</v>
      </c>
      <c r="AX296" s="12" t="s">
        <v>74</v>
      </c>
      <c r="AY296" s="209" t="s">
        <v>116</v>
      </c>
    </row>
    <row r="297" spans="2:65" s="1" customFormat="1" ht="22.5" customHeight="1">
      <c r="B297" s="168"/>
      <c r="C297" s="169" t="s">
        <v>418</v>
      </c>
      <c r="D297" s="169" t="s">
        <v>119</v>
      </c>
      <c r="E297" s="170" t="s">
        <v>419</v>
      </c>
      <c r="F297" s="171" t="s">
        <v>1109</v>
      </c>
      <c r="G297" s="172" t="s">
        <v>162</v>
      </c>
      <c r="H297" s="173">
        <v>381.5</v>
      </c>
      <c r="I297" s="174"/>
      <c r="J297" s="175">
        <f>ROUND(I297*H297,2)</f>
        <v>0</v>
      </c>
      <c r="K297" s="171"/>
      <c r="L297" s="40"/>
      <c r="M297" s="176" t="s">
        <v>5</v>
      </c>
      <c r="N297" s="177" t="s">
        <v>40</v>
      </c>
      <c r="O297" s="41"/>
      <c r="P297" s="178">
        <f>O297*H297</f>
        <v>0</v>
      </c>
      <c r="Q297" s="178">
        <v>0</v>
      </c>
      <c r="R297" s="178">
        <f>Q297*H297</f>
        <v>0</v>
      </c>
      <c r="S297" s="178">
        <v>0</v>
      </c>
      <c r="T297" s="179">
        <f>S297*H297</f>
        <v>0</v>
      </c>
      <c r="AR297" s="23" t="s">
        <v>122</v>
      </c>
      <c r="AT297" s="23" t="s">
        <v>119</v>
      </c>
      <c r="AU297" s="23" t="s">
        <v>81</v>
      </c>
      <c r="AY297" s="23" t="s">
        <v>116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23" t="s">
        <v>74</v>
      </c>
      <c r="BK297" s="180">
        <f>ROUND(I297*H297,2)</f>
        <v>0</v>
      </c>
      <c r="BL297" s="23" t="s">
        <v>122</v>
      </c>
      <c r="BM297" s="23" t="s">
        <v>420</v>
      </c>
    </row>
    <row r="298" spans="2:65" s="13" customFormat="1">
      <c r="B298" s="213"/>
      <c r="D298" s="192" t="s">
        <v>135</v>
      </c>
      <c r="E298" s="214" t="s">
        <v>5</v>
      </c>
      <c r="F298" s="306" t="s">
        <v>1045</v>
      </c>
      <c r="H298" s="216" t="s">
        <v>5</v>
      </c>
      <c r="I298" s="217"/>
      <c r="L298" s="213"/>
      <c r="M298" s="218"/>
      <c r="N298" s="219"/>
      <c r="O298" s="219"/>
      <c r="P298" s="219"/>
      <c r="Q298" s="219"/>
      <c r="R298" s="219"/>
      <c r="S298" s="219"/>
      <c r="T298" s="220"/>
      <c r="AT298" s="216" t="s">
        <v>135</v>
      </c>
      <c r="AU298" s="216" t="s">
        <v>81</v>
      </c>
      <c r="AV298" s="13" t="s">
        <v>74</v>
      </c>
      <c r="AW298" s="13" t="s">
        <v>33</v>
      </c>
      <c r="AX298" s="13" t="s">
        <v>69</v>
      </c>
      <c r="AY298" s="216" t="s">
        <v>116</v>
      </c>
    </row>
    <row r="299" spans="2:65" s="11" customFormat="1">
      <c r="B299" s="191"/>
      <c r="D299" s="192" t="s">
        <v>135</v>
      </c>
      <c r="E299" s="193" t="s">
        <v>5</v>
      </c>
      <c r="F299" s="194" t="s">
        <v>421</v>
      </c>
      <c r="H299" s="195">
        <v>381.5</v>
      </c>
      <c r="I299" s="196"/>
      <c r="L299" s="191"/>
      <c r="M299" s="197"/>
      <c r="N299" s="198"/>
      <c r="O299" s="198"/>
      <c r="P299" s="198"/>
      <c r="Q299" s="198"/>
      <c r="R299" s="198"/>
      <c r="S299" s="198"/>
      <c r="T299" s="199"/>
      <c r="AT299" s="193" t="s">
        <v>135</v>
      </c>
      <c r="AU299" s="193" t="s">
        <v>81</v>
      </c>
      <c r="AV299" s="11" t="s">
        <v>81</v>
      </c>
      <c r="AW299" s="11" t="s">
        <v>33</v>
      </c>
      <c r="AX299" s="11" t="s">
        <v>69</v>
      </c>
      <c r="AY299" s="193" t="s">
        <v>116</v>
      </c>
    </row>
    <row r="300" spans="2:65" s="12" customFormat="1">
      <c r="B300" s="200"/>
      <c r="D300" s="201" t="s">
        <v>135</v>
      </c>
      <c r="E300" s="202" t="s">
        <v>5</v>
      </c>
      <c r="F300" s="203" t="s">
        <v>137</v>
      </c>
      <c r="H300" s="204">
        <v>381.5</v>
      </c>
      <c r="I300" s="205"/>
      <c r="L300" s="200"/>
      <c r="M300" s="206"/>
      <c r="N300" s="207"/>
      <c r="O300" s="207"/>
      <c r="P300" s="207"/>
      <c r="Q300" s="207"/>
      <c r="R300" s="207"/>
      <c r="S300" s="207"/>
      <c r="T300" s="208"/>
      <c r="AT300" s="209" t="s">
        <v>135</v>
      </c>
      <c r="AU300" s="209" t="s">
        <v>81</v>
      </c>
      <c r="AV300" s="12" t="s">
        <v>122</v>
      </c>
      <c r="AW300" s="12" t="s">
        <v>33</v>
      </c>
      <c r="AX300" s="12" t="s">
        <v>74</v>
      </c>
      <c r="AY300" s="209" t="s">
        <v>116</v>
      </c>
    </row>
    <row r="301" spans="2:65" s="1" customFormat="1" ht="31.5" customHeight="1">
      <c r="B301" s="168"/>
      <c r="C301" s="169" t="s">
        <v>422</v>
      </c>
      <c r="D301" s="169" t="s">
        <v>119</v>
      </c>
      <c r="E301" s="170" t="s">
        <v>423</v>
      </c>
      <c r="F301" s="171" t="s">
        <v>1110</v>
      </c>
      <c r="G301" s="172" t="s">
        <v>162</v>
      </c>
      <c r="H301" s="173">
        <v>1619</v>
      </c>
      <c r="I301" s="174"/>
      <c r="J301" s="175">
        <f>ROUND(I301*H301,2)</f>
        <v>0</v>
      </c>
      <c r="K301" s="171"/>
      <c r="L301" s="40"/>
      <c r="M301" s="176" t="s">
        <v>5</v>
      </c>
      <c r="N301" s="177" t="s">
        <v>40</v>
      </c>
      <c r="O301" s="41"/>
      <c r="P301" s="178">
        <f>O301*H301</f>
        <v>0</v>
      </c>
      <c r="Q301" s="178">
        <v>0</v>
      </c>
      <c r="R301" s="178">
        <f>Q301*H301</f>
        <v>0</v>
      </c>
      <c r="S301" s="178">
        <v>0</v>
      </c>
      <c r="T301" s="179">
        <f>S301*H301</f>
        <v>0</v>
      </c>
      <c r="AR301" s="23" t="s">
        <v>122</v>
      </c>
      <c r="AT301" s="23" t="s">
        <v>119</v>
      </c>
      <c r="AU301" s="23" t="s">
        <v>81</v>
      </c>
      <c r="AY301" s="23" t="s">
        <v>116</v>
      </c>
      <c r="BE301" s="180">
        <f>IF(N301="základní",J301,0)</f>
        <v>0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23" t="s">
        <v>74</v>
      </c>
      <c r="BK301" s="180">
        <f>ROUND(I301*H301,2)</f>
        <v>0</v>
      </c>
      <c r="BL301" s="23" t="s">
        <v>122</v>
      </c>
      <c r="BM301" s="23" t="s">
        <v>424</v>
      </c>
    </row>
    <row r="302" spans="2:65" s="13" customFormat="1">
      <c r="B302" s="213"/>
      <c r="D302" s="192" t="s">
        <v>135</v>
      </c>
      <c r="E302" s="214" t="s">
        <v>5</v>
      </c>
      <c r="F302" s="306" t="s">
        <v>1046</v>
      </c>
      <c r="H302" s="216" t="s">
        <v>5</v>
      </c>
      <c r="I302" s="217"/>
      <c r="L302" s="213"/>
      <c r="M302" s="218"/>
      <c r="N302" s="219"/>
      <c r="O302" s="219"/>
      <c r="P302" s="219"/>
      <c r="Q302" s="219"/>
      <c r="R302" s="219"/>
      <c r="S302" s="219"/>
      <c r="T302" s="220"/>
      <c r="AT302" s="216" t="s">
        <v>135</v>
      </c>
      <c r="AU302" s="216" t="s">
        <v>81</v>
      </c>
      <c r="AV302" s="13" t="s">
        <v>74</v>
      </c>
      <c r="AW302" s="13" t="s">
        <v>33</v>
      </c>
      <c r="AX302" s="13" t="s">
        <v>69</v>
      </c>
      <c r="AY302" s="216" t="s">
        <v>116</v>
      </c>
    </row>
    <row r="303" spans="2:65" s="11" customFormat="1">
      <c r="B303" s="191"/>
      <c r="D303" s="192" t="s">
        <v>135</v>
      </c>
      <c r="E303" s="193" t="s">
        <v>5</v>
      </c>
      <c r="F303" s="194" t="s">
        <v>415</v>
      </c>
      <c r="H303" s="195">
        <v>1619</v>
      </c>
      <c r="I303" s="196"/>
      <c r="L303" s="191"/>
      <c r="M303" s="197"/>
      <c r="N303" s="198"/>
      <c r="O303" s="198"/>
      <c r="P303" s="198"/>
      <c r="Q303" s="198"/>
      <c r="R303" s="198"/>
      <c r="S303" s="198"/>
      <c r="T303" s="199"/>
      <c r="AT303" s="193" t="s">
        <v>135</v>
      </c>
      <c r="AU303" s="193" t="s">
        <v>81</v>
      </c>
      <c r="AV303" s="11" t="s">
        <v>81</v>
      </c>
      <c r="AW303" s="11" t="s">
        <v>33</v>
      </c>
      <c r="AX303" s="11" t="s">
        <v>69</v>
      </c>
      <c r="AY303" s="193" t="s">
        <v>116</v>
      </c>
    </row>
    <row r="304" spans="2:65" s="12" customFormat="1">
      <c r="B304" s="200"/>
      <c r="D304" s="201" t="s">
        <v>135</v>
      </c>
      <c r="E304" s="202" t="s">
        <v>5</v>
      </c>
      <c r="F304" s="203" t="s">
        <v>137</v>
      </c>
      <c r="H304" s="204">
        <v>1619</v>
      </c>
      <c r="I304" s="205"/>
      <c r="L304" s="200"/>
      <c r="M304" s="206"/>
      <c r="N304" s="207"/>
      <c r="O304" s="207"/>
      <c r="P304" s="207"/>
      <c r="Q304" s="207"/>
      <c r="R304" s="207"/>
      <c r="S304" s="207"/>
      <c r="T304" s="208"/>
      <c r="AT304" s="209" t="s">
        <v>135</v>
      </c>
      <c r="AU304" s="209" t="s">
        <v>81</v>
      </c>
      <c r="AV304" s="12" t="s">
        <v>122</v>
      </c>
      <c r="AW304" s="12" t="s">
        <v>33</v>
      </c>
      <c r="AX304" s="12" t="s">
        <v>74</v>
      </c>
      <c r="AY304" s="209" t="s">
        <v>116</v>
      </c>
    </row>
    <row r="305" spans="2:65" s="1" customFormat="1" ht="22.5" customHeight="1">
      <c r="B305" s="168"/>
      <c r="C305" s="169" t="s">
        <v>425</v>
      </c>
      <c r="D305" s="169" t="s">
        <v>119</v>
      </c>
      <c r="E305" s="170" t="s">
        <v>426</v>
      </c>
      <c r="F305" s="171" t="s">
        <v>1154</v>
      </c>
      <c r="G305" s="172" t="s">
        <v>162</v>
      </c>
      <c r="H305" s="173">
        <v>1619</v>
      </c>
      <c r="I305" s="174"/>
      <c r="J305" s="175">
        <f>ROUND(I305*H305,2)</f>
        <v>0</v>
      </c>
      <c r="K305" s="171"/>
      <c r="L305" s="40"/>
      <c r="M305" s="176" t="s">
        <v>5</v>
      </c>
      <c r="N305" s="177" t="s">
        <v>40</v>
      </c>
      <c r="O305" s="41"/>
      <c r="P305" s="178">
        <f>O305*H305</f>
        <v>0</v>
      </c>
      <c r="Q305" s="178">
        <v>0</v>
      </c>
      <c r="R305" s="178">
        <f>Q305*H305</f>
        <v>0</v>
      </c>
      <c r="S305" s="178">
        <v>0</v>
      </c>
      <c r="T305" s="179">
        <f>S305*H305</f>
        <v>0</v>
      </c>
      <c r="AR305" s="23" t="s">
        <v>122</v>
      </c>
      <c r="AT305" s="23" t="s">
        <v>119</v>
      </c>
      <c r="AU305" s="23" t="s">
        <v>81</v>
      </c>
      <c r="AY305" s="23" t="s">
        <v>116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23" t="s">
        <v>74</v>
      </c>
      <c r="BK305" s="180">
        <f>ROUND(I305*H305,2)</f>
        <v>0</v>
      </c>
      <c r="BL305" s="23" t="s">
        <v>122</v>
      </c>
      <c r="BM305" s="23" t="s">
        <v>427</v>
      </c>
    </row>
    <row r="306" spans="2:65" s="1" customFormat="1" ht="22.5" customHeight="1">
      <c r="B306" s="168"/>
      <c r="C306" s="169" t="s">
        <v>428</v>
      </c>
      <c r="D306" s="169" t="s">
        <v>119</v>
      </c>
      <c r="E306" s="170" t="s">
        <v>429</v>
      </c>
      <c r="F306" s="171" t="s">
        <v>1111</v>
      </c>
      <c r="G306" s="172" t="s">
        <v>162</v>
      </c>
      <c r="H306" s="173">
        <v>3238</v>
      </c>
      <c r="I306" s="174"/>
      <c r="J306" s="175">
        <f>ROUND(I306*H306,2)</f>
        <v>0</v>
      </c>
      <c r="K306" s="171"/>
      <c r="L306" s="40"/>
      <c r="M306" s="176" t="s">
        <v>5</v>
      </c>
      <c r="N306" s="177" t="s">
        <v>40</v>
      </c>
      <c r="O306" s="41"/>
      <c r="P306" s="178">
        <f>O306*H306</f>
        <v>0</v>
      </c>
      <c r="Q306" s="178">
        <v>0</v>
      </c>
      <c r="R306" s="178">
        <f>Q306*H306</f>
        <v>0</v>
      </c>
      <c r="S306" s="178">
        <v>0</v>
      </c>
      <c r="T306" s="179">
        <f>S306*H306</f>
        <v>0</v>
      </c>
      <c r="AR306" s="23" t="s">
        <v>122</v>
      </c>
      <c r="AT306" s="23" t="s">
        <v>119</v>
      </c>
      <c r="AU306" s="23" t="s">
        <v>81</v>
      </c>
      <c r="AY306" s="23" t="s">
        <v>116</v>
      </c>
      <c r="BE306" s="180">
        <f>IF(N306="základní",J306,0)</f>
        <v>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23" t="s">
        <v>74</v>
      </c>
      <c r="BK306" s="180">
        <f>ROUND(I306*H306,2)</f>
        <v>0</v>
      </c>
      <c r="BL306" s="23" t="s">
        <v>122</v>
      </c>
      <c r="BM306" s="23" t="s">
        <v>430</v>
      </c>
    </row>
    <row r="307" spans="2:65" s="11" customFormat="1">
      <c r="B307" s="191"/>
      <c r="D307" s="192" t="s">
        <v>135</v>
      </c>
      <c r="E307" s="193" t="s">
        <v>5</v>
      </c>
      <c r="F307" s="194" t="s">
        <v>431</v>
      </c>
      <c r="H307" s="195">
        <v>3238</v>
      </c>
      <c r="I307" s="196"/>
      <c r="L307" s="191"/>
      <c r="M307" s="197"/>
      <c r="N307" s="198"/>
      <c r="O307" s="198"/>
      <c r="P307" s="198"/>
      <c r="Q307" s="198"/>
      <c r="R307" s="198"/>
      <c r="S307" s="198"/>
      <c r="T307" s="199"/>
      <c r="AT307" s="193" t="s">
        <v>135</v>
      </c>
      <c r="AU307" s="193" t="s">
        <v>81</v>
      </c>
      <c r="AV307" s="11" t="s">
        <v>81</v>
      </c>
      <c r="AW307" s="11" t="s">
        <v>33</v>
      </c>
      <c r="AX307" s="11" t="s">
        <v>69</v>
      </c>
      <c r="AY307" s="193" t="s">
        <v>116</v>
      </c>
    </row>
    <row r="308" spans="2:65" s="12" customFormat="1">
      <c r="B308" s="200"/>
      <c r="D308" s="201" t="s">
        <v>135</v>
      </c>
      <c r="E308" s="202" t="s">
        <v>5</v>
      </c>
      <c r="F308" s="203" t="s">
        <v>137</v>
      </c>
      <c r="H308" s="204">
        <v>3238</v>
      </c>
      <c r="I308" s="205"/>
      <c r="L308" s="200"/>
      <c r="M308" s="206"/>
      <c r="N308" s="207"/>
      <c r="O308" s="207"/>
      <c r="P308" s="207"/>
      <c r="Q308" s="207"/>
      <c r="R308" s="207"/>
      <c r="S308" s="207"/>
      <c r="T308" s="208"/>
      <c r="AT308" s="209" t="s">
        <v>135</v>
      </c>
      <c r="AU308" s="209" t="s">
        <v>81</v>
      </c>
      <c r="AV308" s="12" t="s">
        <v>122</v>
      </c>
      <c r="AW308" s="12" t="s">
        <v>33</v>
      </c>
      <c r="AX308" s="12" t="s">
        <v>74</v>
      </c>
      <c r="AY308" s="209" t="s">
        <v>116</v>
      </c>
    </row>
    <row r="309" spans="2:65" s="1" customFormat="1" ht="31.5" customHeight="1">
      <c r="B309" s="168"/>
      <c r="C309" s="169" t="s">
        <v>432</v>
      </c>
      <c r="D309" s="169" t="s">
        <v>119</v>
      </c>
      <c r="E309" s="170" t="s">
        <v>433</v>
      </c>
      <c r="F309" s="171" t="s">
        <v>1112</v>
      </c>
      <c r="G309" s="172" t="s">
        <v>162</v>
      </c>
      <c r="H309" s="173">
        <v>1619</v>
      </c>
      <c r="I309" s="174"/>
      <c r="J309" s="175">
        <f>ROUND(I309*H309,2)</f>
        <v>0</v>
      </c>
      <c r="K309" s="171"/>
      <c r="L309" s="40"/>
      <c r="M309" s="176" t="s">
        <v>5</v>
      </c>
      <c r="N309" s="177" t="s">
        <v>40</v>
      </c>
      <c r="O309" s="41"/>
      <c r="P309" s="178">
        <f>O309*H309</f>
        <v>0</v>
      </c>
      <c r="Q309" s="178">
        <v>0</v>
      </c>
      <c r="R309" s="178">
        <f>Q309*H309</f>
        <v>0</v>
      </c>
      <c r="S309" s="178">
        <v>0</v>
      </c>
      <c r="T309" s="179">
        <f>S309*H309</f>
        <v>0</v>
      </c>
      <c r="AR309" s="23" t="s">
        <v>122</v>
      </c>
      <c r="AT309" s="23" t="s">
        <v>119</v>
      </c>
      <c r="AU309" s="23" t="s">
        <v>81</v>
      </c>
      <c r="AY309" s="23" t="s">
        <v>116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23" t="s">
        <v>74</v>
      </c>
      <c r="BK309" s="180">
        <f>ROUND(I309*H309,2)</f>
        <v>0</v>
      </c>
      <c r="BL309" s="23" t="s">
        <v>122</v>
      </c>
      <c r="BM309" s="23" t="s">
        <v>434</v>
      </c>
    </row>
    <row r="310" spans="2:65" s="13" customFormat="1">
      <c r="B310" s="213"/>
      <c r="D310" s="192" t="s">
        <v>135</v>
      </c>
      <c r="E310" s="214" t="s">
        <v>5</v>
      </c>
      <c r="F310" s="215" t="s">
        <v>435</v>
      </c>
      <c r="H310" s="216" t="s">
        <v>5</v>
      </c>
      <c r="I310" s="217"/>
      <c r="L310" s="213"/>
      <c r="M310" s="218"/>
      <c r="N310" s="219"/>
      <c r="O310" s="219"/>
      <c r="P310" s="219"/>
      <c r="Q310" s="219"/>
      <c r="R310" s="219"/>
      <c r="S310" s="219"/>
      <c r="T310" s="220"/>
      <c r="AT310" s="216" t="s">
        <v>135</v>
      </c>
      <c r="AU310" s="216" t="s">
        <v>81</v>
      </c>
      <c r="AV310" s="13" t="s">
        <v>74</v>
      </c>
      <c r="AW310" s="13" t="s">
        <v>33</v>
      </c>
      <c r="AX310" s="13" t="s">
        <v>69</v>
      </c>
      <c r="AY310" s="216" t="s">
        <v>116</v>
      </c>
    </row>
    <row r="311" spans="2:65" s="11" customFormat="1">
      <c r="B311" s="191"/>
      <c r="D311" s="192" t="s">
        <v>135</v>
      </c>
      <c r="E311" s="193" t="s">
        <v>5</v>
      </c>
      <c r="F311" s="194" t="s">
        <v>415</v>
      </c>
      <c r="H311" s="195">
        <v>1619</v>
      </c>
      <c r="I311" s="196"/>
      <c r="L311" s="191"/>
      <c r="M311" s="197"/>
      <c r="N311" s="198"/>
      <c r="O311" s="198"/>
      <c r="P311" s="198"/>
      <c r="Q311" s="198"/>
      <c r="R311" s="198"/>
      <c r="S311" s="198"/>
      <c r="T311" s="199"/>
      <c r="AT311" s="193" t="s">
        <v>135</v>
      </c>
      <c r="AU311" s="193" t="s">
        <v>81</v>
      </c>
      <c r="AV311" s="11" t="s">
        <v>81</v>
      </c>
      <c r="AW311" s="11" t="s">
        <v>33</v>
      </c>
      <c r="AX311" s="11" t="s">
        <v>69</v>
      </c>
      <c r="AY311" s="193" t="s">
        <v>116</v>
      </c>
    </row>
    <row r="312" spans="2:65" s="12" customFormat="1">
      <c r="B312" s="200"/>
      <c r="D312" s="201" t="s">
        <v>135</v>
      </c>
      <c r="E312" s="202" t="s">
        <v>5</v>
      </c>
      <c r="F312" s="203" t="s">
        <v>137</v>
      </c>
      <c r="H312" s="204">
        <v>1619</v>
      </c>
      <c r="I312" s="205"/>
      <c r="L312" s="200"/>
      <c r="M312" s="206"/>
      <c r="N312" s="207"/>
      <c r="O312" s="207"/>
      <c r="P312" s="207"/>
      <c r="Q312" s="207"/>
      <c r="R312" s="207"/>
      <c r="S312" s="207"/>
      <c r="T312" s="208"/>
      <c r="AT312" s="209" t="s">
        <v>135</v>
      </c>
      <c r="AU312" s="209" t="s">
        <v>81</v>
      </c>
      <c r="AV312" s="12" t="s">
        <v>122</v>
      </c>
      <c r="AW312" s="12" t="s">
        <v>33</v>
      </c>
      <c r="AX312" s="12" t="s">
        <v>74</v>
      </c>
      <c r="AY312" s="209" t="s">
        <v>116</v>
      </c>
    </row>
    <row r="313" spans="2:65" s="1" customFormat="1" ht="31.5" customHeight="1">
      <c r="B313" s="168"/>
      <c r="C313" s="169" t="s">
        <v>436</v>
      </c>
      <c r="D313" s="169" t="s">
        <v>119</v>
      </c>
      <c r="E313" s="170" t="s">
        <v>437</v>
      </c>
      <c r="F313" s="171" t="s">
        <v>1113</v>
      </c>
      <c r="G313" s="172" t="s">
        <v>162</v>
      </c>
      <c r="H313" s="173">
        <v>1619</v>
      </c>
      <c r="I313" s="174"/>
      <c r="J313" s="175">
        <f>ROUND(I313*H313,2)</f>
        <v>0</v>
      </c>
      <c r="K313" s="171"/>
      <c r="L313" s="40"/>
      <c r="M313" s="176" t="s">
        <v>5</v>
      </c>
      <c r="N313" s="177" t="s">
        <v>40</v>
      </c>
      <c r="O313" s="41"/>
      <c r="P313" s="178">
        <f>O313*H313</f>
        <v>0</v>
      </c>
      <c r="Q313" s="178">
        <v>0</v>
      </c>
      <c r="R313" s="178">
        <f>Q313*H313</f>
        <v>0</v>
      </c>
      <c r="S313" s="178">
        <v>0</v>
      </c>
      <c r="T313" s="179">
        <f>S313*H313</f>
        <v>0</v>
      </c>
      <c r="AR313" s="23" t="s">
        <v>122</v>
      </c>
      <c r="AT313" s="23" t="s">
        <v>119</v>
      </c>
      <c r="AU313" s="23" t="s">
        <v>81</v>
      </c>
      <c r="AY313" s="23" t="s">
        <v>116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23" t="s">
        <v>74</v>
      </c>
      <c r="BK313" s="180">
        <f>ROUND(I313*H313,2)</f>
        <v>0</v>
      </c>
      <c r="BL313" s="23" t="s">
        <v>122</v>
      </c>
      <c r="BM313" s="23" t="s">
        <v>438</v>
      </c>
    </row>
    <row r="314" spans="2:65" s="13" customFormat="1">
      <c r="B314" s="213"/>
      <c r="D314" s="192" t="s">
        <v>135</v>
      </c>
      <c r="E314" s="214" t="s">
        <v>5</v>
      </c>
      <c r="F314" s="306" t="s">
        <v>1155</v>
      </c>
      <c r="H314" s="216" t="s">
        <v>5</v>
      </c>
      <c r="I314" s="217"/>
      <c r="L314" s="213"/>
      <c r="M314" s="218"/>
      <c r="N314" s="219"/>
      <c r="O314" s="219"/>
      <c r="P314" s="219"/>
      <c r="Q314" s="219"/>
      <c r="R314" s="219"/>
      <c r="S314" s="219"/>
      <c r="T314" s="220"/>
      <c r="AT314" s="216" t="s">
        <v>135</v>
      </c>
      <c r="AU314" s="216" t="s">
        <v>81</v>
      </c>
      <c r="AV314" s="13" t="s">
        <v>74</v>
      </c>
      <c r="AW314" s="13" t="s">
        <v>33</v>
      </c>
      <c r="AX314" s="13" t="s">
        <v>69</v>
      </c>
      <c r="AY314" s="216" t="s">
        <v>116</v>
      </c>
    </row>
    <row r="315" spans="2:65" s="11" customFormat="1">
      <c r="B315" s="191"/>
      <c r="D315" s="192" t="s">
        <v>135</v>
      </c>
      <c r="E315" s="193" t="s">
        <v>5</v>
      </c>
      <c r="F315" s="194" t="s">
        <v>415</v>
      </c>
      <c r="H315" s="195">
        <v>1619</v>
      </c>
      <c r="I315" s="196"/>
      <c r="L315" s="191"/>
      <c r="M315" s="197"/>
      <c r="N315" s="198"/>
      <c r="O315" s="198"/>
      <c r="P315" s="198"/>
      <c r="Q315" s="198"/>
      <c r="R315" s="198"/>
      <c r="S315" s="198"/>
      <c r="T315" s="199"/>
      <c r="AT315" s="193" t="s">
        <v>135</v>
      </c>
      <c r="AU315" s="193" t="s">
        <v>81</v>
      </c>
      <c r="AV315" s="11" t="s">
        <v>81</v>
      </c>
      <c r="AW315" s="11" t="s">
        <v>33</v>
      </c>
      <c r="AX315" s="11" t="s">
        <v>69</v>
      </c>
      <c r="AY315" s="193" t="s">
        <v>116</v>
      </c>
    </row>
    <row r="316" spans="2:65" s="12" customFormat="1">
      <c r="B316" s="200"/>
      <c r="D316" s="201" t="s">
        <v>135</v>
      </c>
      <c r="E316" s="202" t="s">
        <v>5</v>
      </c>
      <c r="F316" s="203" t="s">
        <v>137</v>
      </c>
      <c r="H316" s="204">
        <v>1619</v>
      </c>
      <c r="I316" s="205"/>
      <c r="L316" s="200"/>
      <c r="M316" s="206"/>
      <c r="N316" s="207"/>
      <c r="O316" s="207"/>
      <c r="P316" s="207"/>
      <c r="Q316" s="207"/>
      <c r="R316" s="207"/>
      <c r="S316" s="207"/>
      <c r="T316" s="208"/>
      <c r="AT316" s="209" t="s">
        <v>135</v>
      </c>
      <c r="AU316" s="209" t="s">
        <v>81</v>
      </c>
      <c r="AV316" s="12" t="s">
        <v>122</v>
      </c>
      <c r="AW316" s="12" t="s">
        <v>33</v>
      </c>
      <c r="AX316" s="12" t="s">
        <v>74</v>
      </c>
      <c r="AY316" s="209" t="s">
        <v>116</v>
      </c>
    </row>
    <row r="317" spans="2:65" s="1" customFormat="1" ht="44.25" customHeight="1">
      <c r="B317" s="168"/>
      <c r="C317" s="169" t="s">
        <v>439</v>
      </c>
      <c r="D317" s="169" t="s">
        <v>119</v>
      </c>
      <c r="E317" s="170" t="s">
        <v>440</v>
      </c>
      <c r="F317" s="171" t="s">
        <v>1114</v>
      </c>
      <c r="G317" s="172" t="s">
        <v>162</v>
      </c>
      <c r="H317" s="173">
        <v>6</v>
      </c>
      <c r="I317" s="174"/>
      <c r="J317" s="175">
        <f>ROUND(I317*H317,2)</f>
        <v>0</v>
      </c>
      <c r="K317" s="171"/>
      <c r="L317" s="40"/>
      <c r="M317" s="176" t="s">
        <v>5</v>
      </c>
      <c r="N317" s="177" t="s">
        <v>40</v>
      </c>
      <c r="O317" s="41"/>
      <c r="P317" s="178">
        <f>O317*H317</f>
        <v>0</v>
      </c>
      <c r="Q317" s="178">
        <v>0.16700000000000001</v>
      </c>
      <c r="R317" s="178">
        <f>Q317*H317</f>
        <v>1.002</v>
      </c>
      <c r="S317" s="178">
        <v>0</v>
      </c>
      <c r="T317" s="179">
        <f>S317*H317</f>
        <v>0</v>
      </c>
      <c r="AR317" s="23" t="s">
        <v>122</v>
      </c>
      <c r="AT317" s="23" t="s">
        <v>119</v>
      </c>
      <c r="AU317" s="23" t="s">
        <v>81</v>
      </c>
      <c r="AY317" s="23" t="s">
        <v>116</v>
      </c>
      <c r="BE317" s="180">
        <f>IF(N317="základní",J317,0)</f>
        <v>0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23" t="s">
        <v>74</v>
      </c>
      <c r="BK317" s="180">
        <f>ROUND(I317*H317,2)</f>
        <v>0</v>
      </c>
      <c r="BL317" s="23" t="s">
        <v>122</v>
      </c>
      <c r="BM317" s="23" t="s">
        <v>441</v>
      </c>
    </row>
    <row r="318" spans="2:65" s="13" customFormat="1">
      <c r="B318" s="213"/>
      <c r="D318" s="192" t="s">
        <v>135</v>
      </c>
      <c r="E318" s="214" t="s">
        <v>5</v>
      </c>
      <c r="F318" s="215" t="s">
        <v>206</v>
      </c>
      <c r="H318" s="216" t="s">
        <v>5</v>
      </c>
      <c r="I318" s="217"/>
      <c r="L318" s="213"/>
      <c r="M318" s="218"/>
      <c r="N318" s="219"/>
      <c r="O318" s="219"/>
      <c r="P318" s="219"/>
      <c r="Q318" s="219"/>
      <c r="R318" s="219"/>
      <c r="S318" s="219"/>
      <c r="T318" s="220"/>
      <c r="AT318" s="216" t="s">
        <v>135</v>
      </c>
      <c r="AU318" s="216" t="s">
        <v>81</v>
      </c>
      <c r="AV318" s="13" t="s">
        <v>74</v>
      </c>
      <c r="AW318" s="13" t="s">
        <v>33</v>
      </c>
      <c r="AX318" s="13" t="s">
        <v>69</v>
      </c>
      <c r="AY318" s="216" t="s">
        <v>116</v>
      </c>
    </row>
    <row r="319" spans="2:65" s="11" customFormat="1">
      <c r="B319" s="191"/>
      <c r="D319" s="192" t="s">
        <v>135</v>
      </c>
      <c r="E319" s="193" t="s">
        <v>5</v>
      </c>
      <c r="F319" s="194" t="s">
        <v>442</v>
      </c>
      <c r="H319" s="195">
        <v>6</v>
      </c>
      <c r="I319" s="196"/>
      <c r="L319" s="191"/>
      <c r="M319" s="197"/>
      <c r="N319" s="198"/>
      <c r="O319" s="198"/>
      <c r="P319" s="198"/>
      <c r="Q319" s="198"/>
      <c r="R319" s="198"/>
      <c r="S319" s="198"/>
      <c r="T319" s="199"/>
      <c r="AT319" s="193" t="s">
        <v>135</v>
      </c>
      <c r="AU319" s="193" t="s">
        <v>81</v>
      </c>
      <c r="AV319" s="11" t="s">
        <v>81</v>
      </c>
      <c r="AW319" s="11" t="s">
        <v>33</v>
      </c>
      <c r="AX319" s="11" t="s">
        <v>69</v>
      </c>
      <c r="AY319" s="193" t="s">
        <v>116</v>
      </c>
    </row>
    <row r="320" spans="2:65" s="12" customFormat="1">
      <c r="B320" s="200"/>
      <c r="D320" s="201" t="s">
        <v>135</v>
      </c>
      <c r="E320" s="202" t="s">
        <v>5</v>
      </c>
      <c r="F320" s="203" t="s">
        <v>137</v>
      </c>
      <c r="H320" s="204">
        <v>6</v>
      </c>
      <c r="I320" s="205"/>
      <c r="L320" s="200"/>
      <c r="M320" s="206"/>
      <c r="N320" s="207"/>
      <c r="O320" s="207"/>
      <c r="P320" s="207"/>
      <c r="Q320" s="207"/>
      <c r="R320" s="207"/>
      <c r="S320" s="207"/>
      <c r="T320" s="208"/>
      <c r="AT320" s="209" t="s">
        <v>135</v>
      </c>
      <c r="AU320" s="209" t="s">
        <v>81</v>
      </c>
      <c r="AV320" s="12" t="s">
        <v>122</v>
      </c>
      <c r="AW320" s="12" t="s">
        <v>33</v>
      </c>
      <c r="AX320" s="12" t="s">
        <v>74</v>
      </c>
      <c r="AY320" s="209" t="s">
        <v>116</v>
      </c>
    </row>
    <row r="321" spans="2:65" s="1" customFormat="1" ht="22.5" customHeight="1">
      <c r="B321" s="168"/>
      <c r="C321" s="181" t="s">
        <v>443</v>
      </c>
      <c r="D321" s="181" t="s">
        <v>129</v>
      </c>
      <c r="E321" s="182" t="s">
        <v>444</v>
      </c>
      <c r="F321" s="183" t="s">
        <v>1047</v>
      </c>
      <c r="G321" s="184" t="s">
        <v>132</v>
      </c>
      <c r="H321" s="185">
        <v>0.70599999999999996</v>
      </c>
      <c r="I321" s="186"/>
      <c r="J321" s="187">
        <f>ROUND(I321*H321,2)</f>
        <v>0</v>
      </c>
      <c r="K321" s="183"/>
      <c r="L321" s="188"/>
      <c r="M321" s="189" t="s">
        <v>5</v>
      </c>
      <c r="N321" s="190" t="s">
        <v>40</v>
      </c>
      <c r="O321" s="41"/>
      <c r="P321" s="178">
        <f>O321*H321</f>
        <v>0</v>
      </c>
      <c r="Q321" s="178">
        <v>1</v>
      </c>
      <c r="R321" s="178">
        <f>Q321*H321</f>
        <v>0.70599999999999996</v>
      </c>
      <c r="S321" s="178">
        <v>0</v>
      </c>
      <c r="T321" s="179">
        <f>S321*H321</f>
        <v>0</v>
      </c>
      <c r="AR321" s="23" t="s">
        <v>133</v>
      </c>
      <c r="AT321" s="23" t="s">
        <v>129</v>
      </c>
      <c r="AU321" s="23" t="s">
        <v>81</v>
      </c>
      <c r="AY321" s="23" t="s">
        <v>116</v>
      </c>
      <c r="BE321" s="180">
        <f>IF(N321="základní",J321,0)</f>
        <v>0</v>
      </c>
      <c r="BF321" s="180">
        <f>IF(N321="snížená",J321,0)</f>
        <v>0</v>
      </c>
      <c r="BG321" s="180">
        <f>IF(N321="zákl. přenesená",J321,0)</f>
        <v>0</v>
      </c>
      <c r="BH321" s="180">
        <f>IF(N321="sníž. přenesená",J321,0)</f>
        <v>0</v>
      </c>
      <c r="BI321" s="180">
        <f>IF(N321="nulová",J321,0)</f>
        <v>0</v>
      </c>
      <c r="BJ321" s="23" t="s">
        <v>74</v>
      </c>
      <c r="BK321" s="180">
        <f>ROUND(I321*H321,2)</f>
        <v>0</v>
      </c>
      <c r="BL321" s="23" t="s">
        <v>122</v>
      </c>
      <c r="BM321" s="23" t="s">
        <v>445</v>
      </c>
    </row>
    <row r="322" spans="2:65" s="11" customFormat="1">
      <c r="B322" s="191"/>
      <c r="D322" s="192" t="s">
        <v>135</v>
      </c>
      <c r="E322" s="193" t="s">
        <v>5</v>
      </c>
      <c r="F322" s="194" t="s">
        <v>446</v>
      </c>
      <c r="H322" s="195">
        <v>0.70599999999999996</v>
      </c>
      <c r="I322" s="196"/>
      <c r="L322" s="191"/>
      <c r="M322" s="197"/>
      <c r="N322" s="198"/>
      <c r="O322" s="198"/>
      <c r="P322" s="198"/>
      <c r="Q322" s="198"/>
      <c r="R322" s="198"/>
      <c r="S322" s="198"/>
      <c r="T322" s="199"/>
      <c r="AT322" s="193" t="s">
        <v>135</v>
      </c>
      <c r="AU322" s="193" t="s">
        <v>81</v>
      </c>
      <c r="AV322" s="11" t="s">
        <v>81</v>
      </c>
      <c r="AW322" s="11" t="s">
        <v>33</v>
      </c>
      <c r="AX322" s="11" t="s">
        <v>69</v>
      </c>
      <c r="AY322" s="193" t="s">
        <v>116</v>
      </c>
    </row>
    <row r="323" spans="2:65" s="12" customFormat="1">
      <c r="B323" s="200"/>
      <c r="D323" s="201" t="s">
        <v>135</v>
      </c>
      <c r="E323" s="202" t="s">
        <v>5</v>
      </c>
      <c r="F323" s="203" t="s">
        <v>137</v>
      </c>
      <c r="H323" s="204">
        <v>0.70599999999999996</v>
      </c>
      <c r="I323" s="205"/>
      <c r="L323" s="200"/>
      <c r="M323" s="206"/>
      <c r="N323" s="207"/>
      <c r="O323" s="207"/>
      <c r="P323" s="207"/>
      <c r="Q323" s="207"/>
      <c r="R323" s="207"/>
      <c r="S323" s="207"/>
      <c r="T323" s="208"/>
      <c r="AT323" s="209" t="s">
        <v>135</v>
      </c>
      <c r="AU323" s="209" t="s">
        <v>81</v>
      </c>
      <c r="AV323" s="12" t="s">
        <v>122</v>
      </c>
      <c r="AW323" s="12" t="s">
        <v>33</v>
      </c>
      <c r="AX323" s="12" t="s">
        <v>74</v>
      </c>
      <c r="AY323" s="209" t="s">
        <v>116</v>
      </c>
    </row>
    <row r="324" spans="2:65" s="1" customFormat="1" ht="57" customHeight="1">
      <c r="B324" s="168"/>
      <c r="C324" s="169" t="s">
        <v>447</v>
      </c>
      <c r="D324" s="169" t="s">
        <v>119</v>
      </c>
      <c r="E324" s="170" t="s">
        <v>448</v>
      </c>
      <c r="F324" s="171" t="s">
        <v>1115</v>
      </c>
      <c r="G324" s="172" t="s">
        <v>162</v>
      </c>
      <c r="H324" s="173">
        <v>31</v>
      </c>
      <c r="I324" s="174"/>
      <c r="J324" s="175">
        <f>ROUND(I324*H324,2)</f>
        <v>0</v>
      </c>
      <c r="K324" s="171"/>
      <c r="L324" s="40"/>
      <c r="M324" s="176" t="s">
        <v>5</v>
      </c>
      <c r="N324" s="177" t="s">
        <v>40</v>
      </c>
      <c r="O324" s="41"/>
      <c r="P324" s="178">
        <f>O324*H324</f>
        <v>0</v>
      </c>
      <c r="Q324" s="178">
        <v>8.4250000000000005E-2</v>
      </c>
      <c r="R324" s="178">
        <f>Q324*H324</f>
        <v>2.6117500000000002</v>
      </c>
      <c r="S324" s="178">
        <v>0</v>
      </c>
      <c r="T324" s="179">
        <f>S324*H324</f>
        <v>0</v>
      </c>
      <c r="AR324" s="23" t="s">
        <v>122</v>
      </c>
      <c r="AT324" s="23" t="s">
        <v>119</v>
      </c>
      <c r="AU324" s="23" t="s">
        <v>81</v>
      </c>
      <c r="AY324" s="23" t="s">
        <v>116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23" t="s">
        <v>74</v>
      </c>
      <c r="BK324" s="180">
        <f>ROUND(I324*H324,2)</f>
        <v>0</v>
      </c>
      <c r="BL324" s="23" t="s">
        <v>122</v>
      </c>
      <c r="BM324" s="23" t="s">
        <v>449</v>
      </c>
    </row>
    <row r="325" spans="2:65" s="13" customFormat="1">
      <c r="B325" s="213"/>
      <c r="D325" s="192" t="s">
        <v>135</v>
      </c>
      <c r="E325" s="214" t="s">
        <v>5</v>
      </c>
      <c r="F325" s="215" t="s">
        <v>450</v>
      </c>
      <c r="H325" s="216" t="s">
        <v>5</v>
      </c>
      <c r="I325" s="217"/>
      <c r="L325" s="213"/>
      <c r="M325" s="218"/>
      <c r="N325" s="219"/>
      <c r="O325" s="219"/>
      <c r="P325" s="219"/>
      <c r="Q325" s="219"/>
      <c r="R325" s="219"/>
      <c r="S325" s="219"/>
      <c r="T325" s="220"/>
      <c r="AT325" s="216" t="s">
        <v>135</v>
      </c>
      <c r="AU325" s="216" t="s">
        <v>81</v>
      </c>
      <c r="AV325" s="13" t="s">
        <v>74</v>
      </c>
      <c r="AW325" s="13" t="s">
        <v>33</v>
      </c>
      <c r="AX325" s="13" t="s">
        <v>69</v>
      </c>
      <c r="AY325" s="216" t="s">
        <v>116</v>
      </c>
    </row>
    <row r="326" spans="2:65" s="13" customFormat="1">
      <c r="B326" s="213"/>
      <c r="D326" s="192" t="s">
        <v>135</v>
      </c>
      <c r="E326" s="214" t="s">
        <v>5</v>
      </c>
      <c r="F326" s="215" t="s">
        <v>451</v>
      </c>
      <c r="H326" s="216" t="s">
        <v>5</v>
      </c>
      <c r="I326" s="217"/>
      <c r="L326" s="213"/>
      <c r="M326" s="218"/>
      <c r="N326" s="219"/>
      <c r="O326" s="219"/>
      <c r="P326" s="219"/>
      <c r="Q326" s="219"/>
      <c r="R326" s="219"/>
      <c r="S326" s="219"/>
      <c r="T326" s="220"/>
      <c r="AT326" s="216" t="s">
        <v>135</v>
      </c>
      <c r="AU326" s="216" t="s">
        <v>81</v>
      </c>
      <c r="AV326" s="13" t="s">
        <v>74</v>
      </c>
      <c r="AW326" s="13" t="s">
        <v>33</v>
      </c>
      <c r="AX326" s="13" t="s">
        <v>69</v>
      </c>
      <c r="AY326" s="216" t="s">
        <v>116</v>
      </c>
    </row>
    <row r="327" spans="2:65" s="11" customFormat="1">
      <c r="B327" s="191"/>
      <c r="D327" s="192" t="s">
        <v>135</v>
      </c>
      <c r="E327" s="193" t="s">
        <v>5</v>
      </c>
      <c r="F327" s="194" t="s">
        <v>406</v>
      </c>
      <c r="H327" s="195">
        <v>17</v>
      </c>
      <c r="I327" s="196"/>
      <c r="L327" s="191"/>
      <c r="M327" s="197"/>
      <c r="N327" s="198"/>
      <c r="O327" s="198"/>
      <c r="P327" s="198"/>
      <c r="Q327" s="198"/>
      <c r="R327" s="198"/>
      <c r="S327" s="198"/>
      <c r="T327" s="199"/>
      <c r="AT327" s="193" t="s">
        <v>135</v>
      </c>
      <c r="AU327" s="193" t="s">
        <v>81</v>
      </c>
      <c r="AV327" s="11" t="s">
        <v>81</v>
      </c>
      <c r="AW327" s="11" t="s">
        <v>33</v>
      </c>
      <c r="AX327" s="11" t="s">
        <v>69</v>
      </c>
      <c r="AY327" s="193" t="s">
        <v>116</v>
      </c>
    </row>
    <row r="328" spans="2:65" s="13" customFormat="1">
      <c r="B328" s="213"/>
      <c r="D328" s="192" t="s">
        <v>135</v>
      </c>
      <c r="E328" s="214" t="s">
        <v>5</v>
      </c>
      <c r="F328" s="215" t="s">
        <v>452</v>
      </c>
      <c r="H328" s="216" t="s">
        <v>5</v>
      </c>
      <c r="I328" s="217"/>
      <c r="L328" s="213"/>
      <c r="M328" s="218"/>
      <c r="N328" s="219"/>
      <c r="O328" s="219"/>
      <c r="P328" s="219"/>
      <c r="Q328" s="219"/>
      <c r="R328" s="219"/>
      <c r="S328" s="219"/>
      <c r="T328" s="220"/>
      <c r="AT328" s="216" t="s">
        <v>135</v>
      </c>
      <c r="AU328" s="216" t="s">
        <v>81</v>
      </c>
      <c r="AV328" s="13" t="s">
        <v>74</v>
      </c>
      <c r="AW328" s="13" t="s">
        <v>33</v>
      </c>
      <c r="AX328" s="13" t="s">
        <v>69</v>
      </c>
      <c r="AY328" s="216" t="s">
        <v>116</v>
      </c>
    </row>
    <row r="329" spans="2:65" s="11" customFormat="1">
      <c r="B329" s="191"/>
      <c r="D329" s="192" t="s">
        <v>135</v>
      </c>
      <c r="E329" s="193" t="s">
        <v>5</v>
      </c>
      <c r="F329" s="194" t="s">
        <v>408</v>
      </c>
      <c r="H329" s="195">
        <v>14</v>
      </c>
      <c r="I329" s="196"/>
      <c r="L329" s="191"/>
      <c r="M329" s="197"/>
      <c r="N329" s="198"/>
      <c r="O329" s="198"/>
      <c r="P329" s="198"/>
      <c r="Q329" s="198"/>
      <c r="R329" s="198"/>
      <c r="S329" s="198"/>
      <c r="T329" s="199"/>
      <c r="AT329" s="193" t="s">
        <v>135</v>
      </c>
      <c r="AU329" s="193" t="s">
        <v>81</v>
      </c>
      <c r="AV329" s="11" t="s">
        <v>81</v>
      </c>
      <c r="AW329" s="11" t="s">
        <v>33</v>
      </c>
      <c r="AX329" s="11" t="s">
        <v>69</v>
      </c>
      <c r="AY329" s="193" t="s">
        <v>116</v>
      </c>
    </row>
    <row r="330" spans="2:65" s="12" customFormat="1">
      <c r="B330" s="200"/>
      <c r="D330" s="201" t="s">
        <v>135</v>
      </c>
      <c r="E330" s="202" t="s">
        <v>5</v>
      </c>
      <c r="F330" s="203" t="s">
        <v>137</v>
      </c>
      <c r="H330" s="204">
        <v>31</v>
      </c>
      <c r="I330" s="205"/>
      <c r="L330" s="200"/>
      <c r="M330" s="206"/>
      <c r="N330" s="207"/>
      <c r="O330" s="207"/>
      <c r="P330" s="207"/>
      <c r="Q330" s="207"/>
      <c r="R330" s="207"/>
      <c r="S330" s="207"/>
      <c r="T330" s="208"/>
      <c r="AT330" s="209" t="s">
        <v>135</v>
      </c>
      <c r="AU330" s="209" t="s">
        <v>81</v>
      </c>
      <c r="AV330" s="12" t="s">
        <v>122</v>
      </c>
      <c r="AW330" s="12" t="s">
        <v>33</v>
      </c>
      <c r="AX330" s="12" t="s">
        <v>74</v>
      </c>
      <c r="AY330" s="209" t="s">
        <v>116</v>
      </c>
    </row>
    <row r="331" spans="2:65" s="1" customFormat="1" ht="22.5" customHeight="1">
      <c r="B331" s="168"/>
      <c r="C331" s="181" t="s">
        <v>453</v>
      </c>
      <c r="D331" s="181" t="s">
        <v>129</v>
      </c>
      <c r="E331" s="182" t="s">
        <v>454</v>
      </c>
      <c r="F331" s="183" t="s">
        <v>455</v>
      </c>
      <c r="G331" s="184" t="s">
        <v>162</v>
      </c>
      <c r="H331" s="185">
        <v>17.170000000000002</v>
      </c>
      <c r="I331" s="186"/>
      <c r="J331" s="187">
        <f>ROUND(I331*H331,2)</f>
        <v>0</v>
      </c>
      <c r="K331" s="183"/>
      <c r="L331" s="188"/>
      <c r="M331" s="189" t="s">
        <v>5</v>
      </c>
      <c r="N331" s="190" t="s">
        <v>40</v>
      </c>
      <c r="O331" s="41"/>
      <c r="P331" s="178">
        <f>O331*H331</f>
        <v>0</v>
      </c>
      <c r="Q331" s="178">
        <v>0.14000000000000001</v>
      </c>
      <c r="R331" s="178">
        <f>Q331*H331</f>
        <v>2.4038000000000004</v>
      </c>
      <c r="S331" s="178">
        <v>0</v>
      </c>
      <c r="T331" s="179">
        <f>S331*H331</f>
        <v>0</v>
      </c>
      <c r="AR331" s="23" t="s">
        <v>133</v>
      </c>
      <c r="AT331" s="23" t="s">
        <v>129</v>
      </c>
      <c r="AU331" s="23" t="s">
        <v>81</v>
      </c>
      <c r="AY331" s="23" t="s">
        <v>116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23" t="s">
        <v>74</v>
      </c>
      <c r="BK331" s="180">
        <f>ROUND(I331*H331,2)</f>
        <v>0</v>
      </c>
      <c r="BL331" s="23" t="s">
        <v>122</v>
      </c>
      <c r="BM331" s="23" t="s">
        <v>456</v>
      </c>
    </row>
    <row r="332" spans="2:65" s="1" customFormat="1" ht="24">
      <c r="B332" s="40"/>
      <c r="D332" s="192" t="s">
        <v>457</v>
      </c>
      <c r="F332" s="221" t="s">
        <v>458</v>
      </c>
      <c r="I332" s="222"/>
      <c r="L332" s="40"/>
      <c r="M332" s="223"/>
      <c r="N332" s="41"/>
      <c r="O332" s="41"/>
      <c r="P332" s="41"/>
      <c r="Q332" s="41"/>
      <c r="R332" s="41"/>
      <c r="S332" s="41"/>
      <c r="T332" s="69"/>
      <c r="AT332" s="23" t="s">
        <v>457</v>
      </c>
      <c r="AU332" s="23" t="s">
        <v>81</v>
      </c>
    </row>
    <row r="333" spans="2:65" s="11" customFormat="1">
      <c r="B333" s="191"/>
      <c r="D333" s="192" t="s">
        <v>135</v>
      </c>
      <c r="E333" s="193" t="s">
        <v>5</v>
      </c>
      <c r="F333" s="194" t="s">
        <v>459</v>
      </c>
      <c r="H333" s="195">
        <v>17.170000000000002</v>
      </c>
      <c r="I333" s="196"/>
      <c r="L333" s="191"/>
      <c r="M333" s="197"/>
      <c r="N333" s="198"/>
      <c r="O333" s="198"/>
      <c r="P333" s="198"/>
      <c r="Q333" s="198"/>
      <c r="R333" s="198"/>
      <c r="S333" s="198"/>
      <c r="T333" s="199"/>
      <c r="AT333" s="193" t="s">
        <v>135</v>
      </c>
      <c r="AU333" s="193" t="s">
        <v>81</v>
      </c>
      <c r="AV333" s="11" t="s">
        <v>81</v>
      </c>
      <c r="AW333" s="11" t="s">
        <v>33</v>
      </c>
      <c r="AX333" s="11" t="s">
        <v>69</v>
      </c>
      <c r="AY333" s="193" t="s">
        <v>116</v>
      </c>
    </row>
    <row r="334" spans="2:65" s="12" customFormat="1">
      <c r="B334" s="200"/>
      <c r="D334" s="201" t="s">
        <v>135</v>
      </c>
      <c r="E334" s="202" t="s">
        <v>5</v>
      </c>
      <c r="F334" s="203" t="s">
        <v>137</v>
      </c>
      <c r="H334" s="204">
        <v>17.170000000000002</v>
      </c>
      <c r="I334" s="205"/>
      <c r="L334" s="200"/>
      <c r="M334" s="206"/>
      <c r="N334" s="207"/>
      <c r="O334" s="207"/>
      <c r="P334" s="207"/>
      <c r="Q334" s="207"/>
      <c r="R334" s="207"/>
      <c r="S334" s="207"/>
      <c r="T334" s="208"/>
      <c r="AT334" s="209" t="s">
        <v>135</v>
      </c>
      <c r="AU334" s="209" t="s">
        <v>81</v>
      </c>
      <c r="AV334" s="12" t="s">
        <v>122</v>
      </c>
      <c r="AW334" s="12" t="s">
        <v>33</v>
      </c>
      <c r="AX334" s="12" t="s">
        <v>74</v>
      </c>
      <c r="AY334" s="209" t="s">
        <v>116</v>
      </c>
    </row>
    <row r="335" spans="2:65" s="1" customFormat="1" ht="22.5" customHeight="1">
      <c r="B335" s="168"/>
      <c r="C335" s="181" t="s">
        <v>460</v>
      </c>
      <c r="D335" s="181" t="s">
        <v>129</v>
      </c>
      <c r="E335" s="182" t="s">
        <v>461</v>
      </c>
      <c r="F335" s="183" t="s">
        <v>462</v>
      </c>
      <c r="G335" s="184" t="s">
        <v>162</v>
      </c>
      <c r="H335" s="185">
        <v>14.14</v>
      </c>
      <c r="I335" s="186"/>
      <c r="J335" s="187">
        <f>ROUND(I335*H335,2)</f>
        <v>0</v>
      </c>
      <c r="K335" s="183"/>
      <c r="L335" s="188"/>
      <c r="M335" s="189" t="s">
        <v>5</v>
      </c>
      <c r="N335" s="190" t="s">
        <v>40</v>
      </c>
      <c r="O335" s="41"/>
      <c r="P335" s="178">
        <f>O335*H335</f>
        <v>0</v>
      </c>
      <c r="Q335" s="178">
        <v>0.14599999999999999</v>
      </c>
      <c r="R335" s="178">
        <f>Q335*H335</f>
        <v>2.0644399999999998</v>
      </c>
      <c r="S335" s="178">
        <v>0</v>
      </c>
      <c r="T335" s="179">
        <f>S335*H335</f>
        <v>0</v>
      </c>
      <c r="AR335" s="23" t="s">
        <v>133</v>
      </c>
      <c r="AT335" s="23" t="s">
        <v>129</v>
      </c>
      <c r="AU335" s="23" t="s">
        <v>81</v>
      </c>
      <c r="AY335" s="23" t="s">
        <v>116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23" t="s">
        <v>74</v>
      </c>
      <c r="BK335" s="180">
        <f>ROUND(I335*H335,2)</f>
        <v>0</v>
      </c>
      <c r="BL335" s="23" t="s">
        <v>122</v>
      </c>
      <c r="BM335" s="23" t="s">
        <v>463</v>
      </c>
    </row>
    <row r="336" spans="2:65" s="1" customFormat="1" ht="24">
      <c r="B336" s="40"/>
      <c r="D336" s="192" t="s">
        <v>457</v>
      </c>
      <c r="F336" s="221" t="s">
        <v>458</v>
      </c>
      <c r="I336" s="222"/>
      <c r="L336" s="40"/>
      <c r="M336" s="223"/>
      <c r="N336" s="41"/>
      <c r="O336" s="41"/>
      <c r="P336" s="41"/>
      <c r="Q336" s="41"/>
      <c r="R336" s="41"/>
      <c r="S336" s="41"/>
      <c r="T336" s="69"/>
      <c r="AT336" s="23" t="s">
        <v>457</v>
      </c>
      <c r="AU336" s="23" t="s">
        <v>81</v>
      </c>
    </row>
    <row r="337" spans="2:65" s="11" customFormat="1">
      <c r="B337" s="191"/>
      <c r="D337" s="192" t="s">
        <v>135</v>
      </c>
      <c r="E337" s="193" t="s">
        <v>5</v>
      </c>
      <c r="F337" s="194" t="s">
        <v>464</v>
      </c>
      <c r="H337" s="195">
        <v>14.14</v>
      </c>
      <c r="I337" s="196"/>
      <c r="L337" s="191"/>
      <c r="M337" s="197"/>
      <c r="N337" s="198"/>
      <c r="O337" s="198"/>
      <c r="P337" s="198"/>
      <c r="Q337" s="198"/>
      <c r="R337" s="198"/>
      <c r="S337" s="198"/>
      <c r="T337" s="199"/>
      <c r="AT337" s="193" t="s">
        <v>135</v>
      </c>
      <c r="AU337" s="193" t="s">
        <v>81</v>
      </c>
      <c r="AV337" s="11" t="s">
        <v>81</v>
      </c>
      <c r="AW337" s="11" t="s">
        <v>33</v>
      </c>
      <c r="AX337" s="11" t="s">
        <v>69</v>
      </c>
      <c r="AY337" s="193" t="s">
        <v>116</v>
      </c>
    </row>
    <row r="338" spans="2:65" s="12" customFormat="1">
      <c r="B338" s="200"/>
      <c r="D338" s="201" t="s">
        <v>135</v>
      </c>
      <c r="E338" s="202" t="s">
        <v>5</v>
      </c>
      <c r="F338" s="203" t="s">
        <v>137</v>
      </c>
      <c r="H338" s="204">
        <v>14.14</v>
      </c>
      <c r="I338" s="205"/>
      <c r="L338" s="200"/>
      <c r="M338" s="206"/>
      <c r="N338" s="207"/>
      <c r="O338" s="207"/>
      <c r="P338" s="207"/>
      <c r="Q338" s="207"/>
      <c r="R338" s="207"/>
      <c r="S338" s="207"/>
      <c r="T338" s="208"/>
      <c r="AT338" s="209" t="s">
        <v>135</v>
      </c>
      <c r="AU338" s="209" t="s">
        <v>81</v>
      </c>
      <c r="AV338" s="12" t="s">
        <v>122</v>
      </c>
      <c r="AW338" s="12" t="s">
        <v>33</v>
      </c>
      <c r="AX338" s="12" t="s">
        <v>74</v>
      </c>
      <c r="AY338" s="209" t="s">
        <v>116</v>
      </c>
    </row>
    <row r="339" spans="2:65" s="1" customFormat="1" ht="57" customHeight="1">
      <c r="B339" s="168"/>
      <c r="C339" s="169" t="s">
        <v>465</v>
      </c>
      <c r="D339" s="169" t="s">
        <v>119</v>
      </c>
      <c r="E339" s="170" t="s">
        <v>466</v>
      </c>
      <c r="F339" s="171" t="s">
        <v>1116</v>
      </c>
      <c r="G339" s="172" t="s">
        <v>162</v>
      </c>
      <c r="H339" s="173">
        <v>70.5</v>
      </c>
      <c r="I339" s="174"/>
      <c r="J339" s="175">
        <f>ROUND(I339*H339,2)</f>
        <v>0</v>
      </c>
      <c r="K339" s="171"/>
      <c r="L339" s="40"/>
      <c r="M339" s="176" t="s">
        <v>5</v>
      </c>
      <c r="N339" s="177" t="s">
        <v>40</v>
      </c>
      <c r="O339" s="41"/>
      <c r="P339" s="178">
        <f>O339*H339</f>
        <v>0</v>
      </c>
      <c r="Q339" s="178">
        <v>0.10362</v>
      </c>
      <c r="R339" s="178">
        <f>Q339*H339</f>
        <v>7.3052100000000006</v>
      </c>
      <c r="S339" s="178">
        <v>0</v>
      </c>
      <c r="T339" s="179">
        <f>S339*H339</f>
        <v>0</v>
      </c>
      <c r="AR339" s="23" t="s">
        <v>122</v>
      </c>
      <c r="AT339" s="23" t="s">
        <v>119</v>
      </c>
      <c r="AU339" s="23" t="s">
        <v>81</v>
      </c>
      <c r="AY339" s="23" t="s">
        <v>116</v>
      </c>
      <c r="BE339" s="180">
        <f>IF(N339="základní",J339,0)</f>
        <v>0</v>
      </c>
      <c r="BF339" s="180">
        <f>IF(N339="snížená",J339,0)</f>
        <v>0</v>
      </c>
      <c r="BG339" s="180">
        <f>IF(N339="zákl. přenesená",J339,0)</f>
        <v>0</v>
      </c>
      <c r="BH339" s="180">
        <f>IF(N339="sníž. přenesená",J339,0)</f>
        <v>0</v>
      </c>
      <c r="BI339" s="180">
        <f>IF(N339="nulová",J339,0)</f>
        <v>0</v>
      </c>
      <c r="BJ339" s="23" t="s">
        <v>74</v>
      </c>
      <c r="BK339" s="180">
        <f>ROUND(I339*H339,2)</f>
        <v>0</v>
      </c>
      <c r="BL339" s="23" t="s">
        <v>122</v>
      </c>
      <c r="BM339" s="23" t="s">
        <v>467</v>
      </c>
    </row>
    <row r="340" spans="2:65" s="13" customFormat="1">
      <c r="B340" s="213"/>
      <c r="D340" s="192" t="s">
        <v>135</v>
      </c>
      <c r="E340" s="214" t="s">
        <v>5</v>
      </c>
      <c r="F340" s="215" t="s">
        <v>468</v>
      </c>
      <c r="H340" s="216" t="s">
        <v>5</v>
      </c>
      <c r="I340" s="217"/>
      <c r="L340" s="213"/>
      <c r="M340" s="218"/>
      <c r="N340" s="219"/>
      <c r="O340" s="219"/>
      <c r="P340" s="219"/>
      <c r="Q340" s="219"/>
      <c r="R340" s="219"/>
      <c r="S340" s="219"/>
      <c r="T340" s="220"/>
      <c r="AT340" s="216" t="s">
        <v>135</v>
      </c>
      <c r="AU340" s="216" t="s">
        <v>81</v>
      </c>
      <c r="AV340" s="13" t="s">
        <v>74</v>
      </c>
      <c r="AW340" s="13" t="s">
        <v>33</v>
      </c>
      <c r="AX340" s="13" t="s">
        <v>69</v>
      </c>
      <c r="AY340" s="216" t="s">
        <v>116</v>
      </c>
    </row>
    <row r="341" spans="2:65" s="11" customFormat="1">
      <c r="B341" s="191"/>
      <c r="D341" s="192" t="s">
        <v>135</v>
      </c>
      <c r="E341" s="193" t="s">
        <v>5</v>
      </c>
      <c r="F341" s="194" t="s">
        <v>413</v>
      </c>
      <c r="H341" s="195">
        <v>2.5</v>
      </c>
      <c r="I341" s="196"/>
      <c r="L341" s="191"/>
      <c r="M341" s="197"/>
      <c r="N341" s="198"/>
      <c r="O341" s="198"/>
      <c r="P341" s="198"/>
      <c r="Q341" s="198"/>
      <c r="R341" s="198"/>
      <c r="S341" s="198"/>
      <c r="T341" s="199"/>
      <c r="AT341" s="193" t="s">
        <v>135</v>
      </c>
      <c r="AU341" s="193" t="s">
        <v>81</v>
      </c>
      <c r="AV341" s="11" t="s">
        <v>81</v>
      </c>
      <c r="AW341" s="11" t="s">
        <v>33</v>
      </c>
      <c r="AX341" s="11" t="s">
        <v>69</v>
      </c>
      <c r="AY341" s="193" t="s">
        <v>116</v>
      </c>
    </row>
    <row r="342" spans="2:65" s="13" customFormat="1">
      <c r="B342" s="213"/>
      <c r="D342" s="192" t="s">
        <v>135</v>
      </c>
      <c r="E342" s="214" t="s">
        <v>5</v>
      </c>
      <c r="F342" s="215" t="s">
        <v>469</v>
      </c>
      <c r="H342" s="216" t="s">
        <v>5</v>
      </c>
      <c r="I342" s="217"/>
      <c r="L342" s="213"/>
      <c r="M342" s="218"/>
      <c r="N342" s="219"/>
      <c r="O342" s="219"/>
      <c r="P342" s="219"/>
      <c r="Q342" s="219"/>
      <c r="R342" s="219"/>
      <c r="S342" s="219"/>
      <c r="T342" s="220"/>
      <c r="AT342" s="216" t="s">
        <v>135</v>
      </c>
      <c r="AU342" s="216" t="s">
        <v>81</v>
      </c>
      <c r="AV342" s="13" t="s">
        <v>74</v>
      </c>
      <c r="AW342" s="13" t="s">
        <v>33</v>
      </c>
      <c r="AX342" s="13" t="s">
        <v>69</v>
      </c>
      <c r="AY342" s="216" t="s">
        <v>116</v>
      </c>
    </row>
    <row r="343" spans="2:65" s="11" customFormat="1">
      <c r="B343" s="191"/>
      <c r="D343" s="192" t="s">
        <v>135</v>
      </c>
      <c r="E343" s="193" t="s">
        <v>5</v>
      </c>
      <c r="F343" s="194" t="s">
        <v>470</v>
      </c>
      <c r="H343" s="195">
        <v>68</v>
      </c>
      <c r="I343" s="196"/>
      <c r="L343" s="191"/>
      <c r="M343" s="197"/>
      <c r="N343" s="198"/>
      <c r="O343" s="198"/>
      <c r="P343" s="198"/>
      <c r="Q343" s="198"/>
      <c r="R343" s="198"/>
      <c r="S343" s="198"/>
      <c r="T343" s="199"/>
      <c r="AT343" s="193" t="s">
        <v>135</v>
      </c>
      <c r="AU343" s="193" t="s">
        <v>81</v>
      </c>
      <c r="AV343" s="11" t="s">
        <v>81</v>
      </c>
      <c r="AW343" s="11" t="s">
        <v>33</v>
      </c>
      <c r="AX343" s="11" t="s">
        <v>69</v>
      </c>
      <c r="AY343" s="193" t="s">
        <v>116</v>
      </c>
    </row>
    <row r="344" spans="2:65" s="12" customFormat="1">
      <c r="B344" s="200"/>
      <c r="D344" s="201" t="s">
        <v>135</v>
      </c>
      <c r="E344" s="202" t="s">
        <v>5</v>
      </c>
      <c r="F344" s="203" t="s">
        <v>137</v>
      </c>
      <c r="H344" s="204">
        <v>70.5</v>
      </c>
      <c r="I344" s="205"/>
      <c r="L344" s="200"/>
      <c r="M344" s="206"/>
      <c r="N344" s="207"/>
      <c r="O344" s="207"/>
      <c r="P344" s="207"/>
      <c r="Q344" s="207"/>
      <c r="R344" s="207"/>
      <c r="S344" s="207"/>
      <c r="T344" s="208"/>
      <c r="AT344" s="209" t="s">
        <v>135</v>
      </c>
      <c r="AU344" s="209" t="s">
        <v>81</v>
      </c>
      <c r="AV344" s="12" t="s">
        <v>122</v>
      </c>
      <c r="AW344" s="12" t="s">
        <v>33</v>
      </c>
      <c r="AX344" s="12" t="s">
        <v>74</v>
      </c>
      <c r="AY344" s="209" t="s">
        <v>116</v>
      </c>
    </row>
    <row r="345" spans="2:65" s="1" customFormat="1" ht="22.5" customHeight="1">
      <c r="B345" s="168"/>
      <c r="C345" s="181" t="s">
        <v>471</v>
      </c>
      <c r="D345" s="181" t="s">
        <v>129</v>
      </c>
      <c r="E345" s="182" t="s">
        <v>472</v>
      </c>
      <c r="F345" s="183" t="s">
        <v>473</v>
      </c>
      <c r="G345" s="184" t="s">
        <v>162</v>
      </c>
      <c r="H345" s="185">
        <v>68.680000000000007</v>
      </c>
      <c r="I345" s="186"/>
      <c r="J345" s="187">
        <f>ROUND(I345*H345,2)</f>
        <v>0</v>
      </c>
      <c r="K345" s="183"/>
      <c r="L345" s="188"/>
      <c r="M345" s="189" t="s">
        <v>5</v>
      </c>
      <c r="N345" s="190" t="s">
        <v>40</v>
      </c>
      <c r="O345" s="41"/>
      <c r="P345" s="178">
        <f>O345*H345</f>
        <v>0</v>
      </c>
      <c r="Q345" s="178">
        <v>0.16900000000000001</v>
      </c>
      <c r="R345" s="178">
        <f>Q345*H345</f>
        <v>11.606920000000002</v>
      </c>
      <c r="S345" s="178">
        <v>0</v>
      </c>
      <c r="T345" s="179">
        <f>S345*H345</f>
        <v>0</v>
      </c>
      <c r="AR345" s="23" t="s">
        <v>133</v>
      </c>
      <c r="AT345" s="23" t="s">
        <v>129</v>
      </c>
      <c r="AU345" s="23" t="s">
        <v>81</v>
      </c>
      <c r="AY345" s="23" t="s">
        <v>116</v>
      </c>
      <c r="BE345" s="180">
        <f>IF(N345="základní",J345,0)</f>
        <v>0</v>
      </c>
      <c r="BF345" s="180">
        <f>IF(N345="snížená",J345,0)</f>
        <v>0</v>
      </c>
      <c r="BG345" s="180">
        <f>IF(N345="zákl. přenesená",J345,0)</f>
        <v>0</v>
      </c>
      <c r="BH345" s="180">
        <f>IF(N345="sníž. přenesená",J345,0)</f>
        <v>0</v>
      </c>
      <c r="BI345" s="180">
        <f>IF(N345="nulová",J345,0)</f>
        <v>0</v>
      </c>
      <c r="BJ345" s="23" t="s">
        <v>74</v>
      </c>
      <c r="BK345" s="180">
        <f>ROUND(I345*H345,2)</f>
        <v>0</v>
      </c>
      <c r="BL345" s="23" t="s">
        <v>122</v>
      </c>
      <c r="BM345" s="23" t="s">
        <v>474</v>
      </c>
    </row>
    <row r="346" spans="2:65" s="11" customFormat="1">
      <c r="B346" s="191"/>
      <c r="D346" s="192" t="s">
        <v>135</v>
      </c>
      <c r="E346" s="193" t="s">
        <v>5</v>
      </c>
      <c r="F346" s="194" t="s">
        <v>475</v>
      </c>
      <c r="H346" s="195">
        <v>68.680000000000007</v>
      </c>
      <c r="I346" s="196"/>
      <c r="L346" s="191"/>
      <c r="M346" s="197"/>
      <c r="N346" s="198"/>
      <c r="O346" s="198"/>
      <c r="P346" s="198"/>
      <c r="Q346" s="198"/>
      <c r="R346" s="198"/>
      <c r="S346" s="198"/>
      <c r="T346" s="199"/>
      <c r="AT346" s="193" t="s">
        <v>135</v>
      </c>
      <c r="AU346" s="193" t="s">
        <v>81</v>
      </c>
      <c r="AV346" s="11" t="s">
        <v>81</v>
      </c>
      <c r="AW346" s="11" t="s">
        <v>33</v>
      </c>
      <c r="AX346" s="11" t="s">
        <v>69</v>
      </c>
      <c r="AY346" s="193" t="s">
        <v>116</v>
      </c>
    </row>
    <row r="347" spans="2:65" s="12" customFormat="1">
      <c r="B347" s="200"/>
      <c r="D347" s="201" t="s">
        <v>135</v>
      </c>
      <c r="E347" s="202" t="s">
        <v>5</v>
      </c>
      <c r="F347" s="203" t="s">
        <v>137</v>
      </c>
      <c r="H347" s="204">
        <v>68.680000000000007</v>
      </c>
      <c r="I347" s="205"/>
      <c r="L347" s="200"/>
      <c r="M347" s="206"/>
      <c r="N347" s="207"/>
      <c r="O347" s="207"/>
      <c r="P347" s="207"/>
      <c r="Q347" s="207"/>
      <c r="R347" s="207"/>
      <c r="S347" s="207"/>
      <c r="T347" s="208"/>
      <c r="AT347" s="209" t="s">
        <v>135</v>
      </c>
      <c r="AU347" s="209" t="s">
        <v>81</v>
      </c>
      <c r="AV347" s="12" t="s">
        <v>122</v>
      </c>
      <c r="AW347" s="12" t="s">
        <v>33</v>
      </c>
      <c r="AX347" s="12" t="s">
        <v>74</v>
      </c>
      <c r="AY347" s="209" t="s">
        <v>116</v>
      </c>
    </row>
    <row r="348" spans="2:65" s="1" customFormat="1" ht="22.5" customHeight="1">
      <c r="B348" s="168"/>
      <c r="C348" s="181" t="s">
        <v>476</v>
      </c>
      <c r="D348" s="181" t="s">
        <v>129</v>
      </c>
      <c r="E348" s="182" t="s">
        <v>477</v>
      </c>
      <c r="F348" s="183" t="s">
        <v>1048</v>
      </c>
      <c r="G348" s="184" t="s">
        <v>162</v>
      </c>
      <c r="H348" s="185">
        <v>2.5249999999999999</v>
      </c>
      <c r="I348" s="186"/>
      <c r="J348" s="187">
        <f>ROUND(I348*H348,2)</f>
        <v>0</v>
      </c>
      <c r="K348" s="183"/>
      <c r="L348" s="188"/>
      <c r="M348" s="189" t="s">
        <v>5</v>
      </c>
      <c r="N348" s="190" t="s">
        <v>40</v>
      </c>
      <c r="O348" s="41"/>
      <c r="P348" s="178">
        <f>O348*H348</f>
        <v>0</v>
      </c>
      <c r="Q348" s="178">
        <v>0.14599999999999999</v>
      </c>
      <c r="R348" s="178">
        <f>Q348*H348</f>
        <v>0.36864999999999998</v>
      </c>
      <c r="S348" s="178">
        <v>0</v>
      </c>
      <c r="T348" s="179">
        <f>S348*H348</f>
        <v>0</v>
      </c>
      <c r="AR348" s="23" t="s">
        <v>133</v>
      </c>
      <c r="AT348" s="23" t="s">
        <v>129</v>
      </c>
      <c r="AU348" s="23" t="s">
        <v>81</v>
      </c>
      <c r="AY348" s="23" t="s">
        <v>116</v>
      </c>
      <c r="BE348" s="180">
        <f>IF(N348="základní",J348,0)</f>
        <v>0</v>
      </c>
      <c r="BF348" s="180">
        <f>IF(N348="snížená",J348,0)</f>
        <v>0</v>
      </c>
      <c r="BG348" s="180">
        <f>IF(N348="zákl. přenesená",J348,0)</f>
        <v>0</v>
      </c>
      <c r="BH348" s="180">
        <f>IF(N348="sníž. přenesená",J348,0)</f>
        <v>0</v>
      </c>
      <c r="BI348" s="180">
        <f>IF(N348="nulová",J348,0)</f>
        <v>0</v>
      </c>
      <c r="BJ348" s="23" t="s">
        <v>74</v>
      </c>
      <c r="BK348" s="180">
        <f>ROUND(I348*H348,2)</f>
        <v>0</v>
      </c>
      <c r="BL348" s="23" t="s">
        <v>122</v>
      </c>
      <c r="BM348" s="23" t="s">
        <v>478</v>
      </c>
    </row>
    <row r="349" spans="2:65" s="1" customFormat="1" ht="24">
      <c r="B349" s="40"/>
      <c r="D349" s="192" t="s">
        <v>457</v>
      </c>
      <c r="F349" s="221" t="s">
        <v>458</v>
      </c>
      <c r="I349" s="222"/>
      <c r="L349" s="40"/>
      <c r="M349" s="223"/>
      <c r="N349" s="41"/>
      <c r="O349" s="41"/>
      <c r="P349" s="41"/>
      <c r="Q349" s="41"/>
      <c r="R349" s="41"/>
      <c r="S349" s="41"/>
      <c r="T349" s="69"/>
      <c r="AT349" s="23" t="s">
        <v>457</v>
      </c>
      <c r="AU349" s="23" t="s">
        <v>81</v>
      </c>
    </row>
    <row r="350" spans="2:65" s="11" customFormat="1">
      <c r="B350" s="191"/>
      <c r="D350" s="192" t="s">
        <v>135</v>
      </c>
      <c r="E350" s="193" t="s">
        <v>5</v>
      </c>
      <c r="F350" s="194" t="s">
        <v>479</v>
      </c>
      <c r="H350" s="195">
        <v>2.5249999999999999</v>
      </c>
      <c r="I350" s="196"/>
      <c r="L350" s="191"/>
      <c r="M350" s="197"/>
      <c r="N350" s="198"/>
      <c r="O350" s="198"/>
      <c r="P350" s="198"/>
      <c r="Q350" s="198"/>
      <c r="R350" s="198"/>
      <c r="S350" s="198"/>
      <c r="T350" s="199"/>
      <c r="AT350" s="193" t="s">
        <v>135</v>
      </c>
      <c r="AU350" s="193" t="s">
        <v>81</v>
      </c>
      <c r="AV350" s="11" t="s">
        <v>81</v>
      </c>
      <c r="AW350" s="11" t="s">
        <v>33</v>
      </c>
      <c r="AX350" s="11" t="s">
        <v>69</v>
      </c>
      <c r="AY350" s="193" t="s">
        <v>116</v>
      </c>
    </row>
    <row r="351" spans="2:65" s="12" customFormat="1">
      <c r="B351" s="200"/>
      <c r="D351" s="201" t="s">
        <v>135</v>
      </c>
      <c r="E351" s="202" t="s">
        <v>5</v>
      </c>
      <c r="F351" s="203" t="s">
        <v>137</v>
      </c>
      <c r="H351" s="204">
        <v>2.5249999999999999</v>
      </c>
      <c r="I351" s="205"/>
      <c r="L351" s="200"/>
      <c r="M351" s="206"/>
      <c r="N351" s="207"/>
      <c r="O351" s="207"/>
      <c r="P351" s="207"/>
      <c r="Q351" s="207"/>
      <c r="R351" s="207"/>
      <c r="S351" s="207"/>
      <c r="T351" s="208"/>
      <c r="AT351" s="209" t="s">
        <v>135</v>
      </c>
      <c r="AU351" s="209" t="s">
        <v>81</v>
      </c>
      <c r="AV351" s="12" t="s">
        <v>122</v>
      </c>
      <c r="AW351" s="12" t="s">
        <v>33</v>
      </c>
      <c r="AX351" s="12" t="s">
        <v>74</v>
      </c>
      <c r="AY351" s="209" t="s">
        <v>116</v>
      </c>
    </row>
    <row r="352" spans="2:65" s="1" customFormat="1" ht="44.25" customHeight="1">
      <c r="B352" s="168"/>
      <c r="C352" s="169" t="s">
        <v>480</v>
      </c>
      <c r="D352" s="169" t="s">
        <v>119</v>
      </c>
      <c r="E352" s="170" t="s">
        <v>481</v>
      </c>
      <c r="F352" s="171" t="s">
        <v>482</v>
      </c>
      <c r="G352" s="172" t="s">
        <v>162</v>
      </c>
      <c r="H352" s="173">
        <v>1733.5</v>
      </c>
      <c r="I352" s="174"/>
      <c r="J352" s="175">
        <f>ROUND(I352*H352,2)</f>
        <v>0</v>
      </c>
      <c r="K352" s="171"/>
      <c r="L352" s="40"/>
      <c r="M352" s="176" t="s">
        <v>5</v>
      </c>
      <c r="N352" s="177" t="s">
        <v>40</v>
      </c>
      <c r="O352" s="41"/>
      <c r="P352" s="178">
        <f>O352*H352</f>
        <v>0</v>
      </c>
      <c r="Q352" s="178">
        <v>0.10100000000000001</v>
      </c>
      <c r="R352" s="178">
        <f>Q352*H352</f>
        <v>175.08350000000002</v>
      </c>
      <c r="S352" s="178">
        <v>0</v>
      </c>
      <c r="T352" s="179">
        <f>S352*H352</f>
        <v>0</v>
      </c>
      <c r="AR352" s="23" t="s">
        <v>122</v>
      </c>
      <c r="AT352" s="23" t="s">
        <v>119</v>
      </c>
      <c r="AU352" s="23" t="s">
        <v>81</v>
      </c>
      <c r="AY352" s="23" t="s">
        <v>116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23" t="s">
        <v>74</v>
      </c>
      <c r="BK352" s="180">
        <f>ROUND(I352*H352,2)</f>
        <v>0</v>
      </c>
      <c r="BL352" s="23" t="s">
        <v>122</v>
      </c>
      <c r="BM352" s="23" t="s">
        <v>483</v>
      </c>
    </row>
    <row r="353" spans="2:65" s="13" customFormat="1">
      <c r="B353" s="213"/>
      <c r="D353" s="192" t="s">
        <v>135</v>
      </c>
      <c r="E353" s="214" t="s">
        <v>5</v>
      </c>
      <c r="F353" s="306" t="s">
        <v>1117</v>
      </c>
      <c r="H353" s="216" t="s">
        <v>5</v>
      </c>
      <c r="I353" s="217"/>
      <c r="L353" s="213"/>
      <c r="M353" s="218"/>
      <c r="N353" s="219"/>
      <c r="O353" s="219"/>
      <c r="P353" s="219"/>
      <c r="Q353" s="219"/>
      <c r="R353" s="219"/>
      <c r="S353" s="219"/>
      <c r="T353" s="220"/>
      <c r="AT353" s="216" t="s">
        <v>135</v>
      </c>
      <c r="AU353" s="216" t="s">
        <v>81</v>
      </c>
      <c r="AV353" s="13" t="s">
        <v>74</v>
      </c>
      <c r="AW353" s="13" t="s">
        <v>33</v>
      </c>
      <c r="AX353" s="13" t="s">
        <v>69</v>
      </c>
      <c r="AY353" s="216" t="s">
        <v>116</v>
      </c>
    </row>
    <row r="354" spans="2:65" s="11" customFormat="1">
      <c r="B354" s="191"/>
      <c r="D354" s="192" t="s">
        <v>135</v>
      </c>
      <c r="E354" s="193" t="s">
        <v>5</v>
      </c>
      <c r="F354" s="194" t="s">
        <v>404</v>
      </c>
      <c r="H354" s="195">
        <v>159</v>
      </c>
      <c r="I354" s="196"/>
      <c r="L354" s="191"/>
      <c r="M354" s="197"/>
      <c r="N354" s="198"/>
      <c r="O354" s="198"/>
      <c r="P354" s="198"/>
      <c r="Q354" s="198"/>
      <c r="R354" s="198"/>
      <c r="S354" s="198"/>
      <c r="T354" s="199"/>
      <c r="AT354" s="193" t="s">
        <v>135</v>
      </c>
      <c r="AU354" s="193" t="s">
        <v>81</v>
      </c>
      <c r="AV354" s="11" t="s">
        <v>81</v>
      </c>
      <c r="AW354" s="11" t="s">
        <v>33</v>
      </c>
      <c r="AX354" s="11" t="s">
        <v>69</v>
      </c>
      <c r="AY354" s="193" t="s">
        <v>116</v>
      </c>
    </row>
    <row r="355" spans="2:65" s="13" customFormat="1">
      <c r="B355" s="213"/>
      <c r="D355" s="192" t="s">
        <v>135</v>
      </c>
      <c r="E355" s="214" t="s">
        <v>5</v>
      </c>
      <c r="F355" s="215" t="s">
        <v>484</v>
      </c>
      <c r="H355" s="216" t="s">
        <v>5</v>
      </c>
      <c r="I355" s="217"/>
      <c r="L355" s="213"/>
      <c r="M355" s="218"/>
      <c r="N355" s="219"/>
      <c r="O355" s="219"/>
      <c r="P355" s="219"/>
      <c r="Q355" s="219"/>
      <c r="R355" s="219"/>
      <c r="S355" s="219"/>
      <c r="T355" s="220"/>
      <c r="AT355" s="216" t="s">
        <v>135</v>
      </c>
      <c r="AU355" s="216" t="s">
        <v>81</v>
      </c>
      <c r="AV355" s="13" t="s">
        <v>74</v>
      </c>
      <c r="AW355" s="13" t="s">
        <v>33</v>
      </c>
      <c r="AX355" s="13" t="s">
        <v>69</v>
      </c>
      <c r="AY355" s="216" t="s">
        <v>116</v>
      </c>
    </row>
    <row r="356" spans="2:65" s="11" customFormat="1">
      <c r="B356" s="191"/>
      <c r="D356" s="192" t="s">
        <v>135</v>
      </c>
      <c r="E356" s="193" t="s">
        <v>5</v>
      </c>
      <c r="F356" s="194" t="s">
        <v>485</v>
      </c>
      <c r="H356" s="195">
        <v>1574.5</v>
      </c>
      <c r="I356" s="196"/>
      <c r="L356" s="191"/>
      <c r="M356" s="197"/>
      <c r="N356" s="198"/>
      <c r="O356" s="198"/>
      <c r="P356" s="198"/>
      <c r="Q356" s="198"/>
      <c r="R356" s="198"/>
      <c r="S356" s="198"/>
      <c r="T356" s="199"/>
      <c r="AT356" s="193" t="s">
        <v>135</v>
      </c>
      <c r="AU356" s="193" t="s">
        <v>81</v>
      </c>
      <c r="AV356" s="11" t="s">
        <v>81</v>
      </c>
      <c r="AW356" s="11" t="s">
        <v>33</v>
      </c>
      <c r="AX356" s="11" t="s">
        <v>69</v>
      </c>
      <c r="AY356" s="193" t="s">
        <v>116</v>
      </c>
    </row>
    <row r="357" spans="2:65" s="12" customFormat="1">
      <c r="B357" s="200"/>
      <c r="D357" s="201" t="s">
        <v>135</v>
      </c>
      <c r="E357" s="202" t="s">
        <v>5</v>
      </c>
      <c r="F357" s="203" t="s">
        <v>137</v>
      </c>
      <c r="H357" s="204">
        <v>1733.5</v>
      </c>
      <c r="I357" s="205"/>
      <c r="L357" s="200"/>
      <c r="M357" s="206"/>
      <c r="N357" s="207"/>
      <c r="O357" s="207"/>
      <c r="P357" s="207"/>
      <c r="Q357" s="207"/>
      <c r="R357" s="207"/>
      <c r="S357" s="207"/>
      <c r="T357" s="208"/>
      <c r="AT357" s="209" t="s">
        <v>135</v>
      </c>
      <c r="AU357" s="209" t="s">
        <v>81</v>
      </c>
      <c r="AV357" s="12" t="s">
        <v>122</v>
      </c>
      <c r="AW357" s="12" t="s">
        <v>33</v>
      </c>
      <c r="AX357" s="12" t="s">
        <v>74</v>
      </c>
      <c r="AY357" s="209" t="s">
        <v>116</v>
      </c>
    </row>
    <row r="358" spans="2:65" s="1" customFormat="1" ht="22.5" customHeight="1">
      <c r="B358" s="168"/>
      <c r="C358" s="181" t="s">
        <v>486</v>
      </c>
      <c r="D358" s="181" t="s">
        <v>129</v>
      </c>
      <c r="E358" s="182" t="s">
        <v>487</v>
      </c>
      <c r="F358" s="183" t="s">
        <v>488</v>
      </c>
      <c r="G358" s="184" t="s">
        <v>162</v>
      </c>
      <c r="H358" s="185">
        <v>160.59</v>
      </c>
      <c r="I358" s="186"/>
      <c r="J358" s="187">
        <f>ROUND(I358*H358,2)</f>
        <v>0</v>
      </c>
      <c r="K358" s="183"/>
      <c r="L358" s="188"/>
      <c r="M358" s="189" t="s">
        <v>5</v>
      </c>
      <c r="N358" s="190" t="s">
        <v>40</v>
      </c>
      <c r="O358" s="41"/>
      <c r="P358" s="178">
        <f>O358*H358</f>
        <v>0</v>
      </c>
      <c r="Q358" s="178">
        <v>0.15</v>
      </c>
      <c r="R358" s="178">
        <f>Q358*H358</f>
        <v>24.0885</v>
      </c>
      <c r="S358" s="178">
        <v>0</v>
      </c>
      <c r="T358" s="179">
        <f>S358*H358</f>
        <v>0</v>
      </c>
      <c r="AR358" s="23" t="s">
        <v>133</v>
      </c>
      <c r="AT358" s="23" t="s">
        <v>129</v>
      </c>
      <c r="AU358" s="23" t="s">
        <v>81</v>
      </c>
      <c r="AY358" s="23" t="s">
        <v>116</v>
      </c>
      <c r="BE358" s="180">
        <f>IF(N358="základní",J358,0)</f>
        <v>0</v>
      </c>
      <c r="BF358" s="180">
        <f>IF(N358="snížená",J358,0)</f>
        <v>0</v>
      </c>
      <c r="BG358" s="180">
        <f>IF(N358="zákl. přenesená",J358,0)</f>
        <v>0</v>
      </c>
      <c r="BH358" s="180">
        <f>IF(N358="sníž. přenesená",J358,0)</f>
        <v>0</v>
      </c>
      <c r="BI358" s="180">
        <f>IF(N358="nulová",J358,0)</f>
        <v>0</v>
      </c>
      <c r="BJ358" s="23" t="s">
        <v>74</v>
      </c>
      <c r="BK358" s="180">
        <f>ROUND(I358*H358,2)</f>
        <v>0</v>
      </c>
      <c r="BL358" s="23" t="s">
        <v>122</v>
      </c>
      <c r="BM358" s="23" t="s">
        <v>489</v>
      </c>
    </row>
    <row r="359" spans="2:65" s="11" customFormat="1">
      <c r="B359" s="191"/>
      <c r="D359" s="192" t="s">
        <v>135</v>
      </c>
      <c r="E359" s="193" t="s">
        <v>5</v>
      </c>
      <c r="F359" s="194" t="s">
        <v>490</v>
      </c>
      <c r="H359" s="195">
        <v>160.59</v>
      </c>
      <c r="I359" s="196"/>
      <c r="L359" s="191"/>
      <c r="M359" s="197"/>
      <c r="N359" s="198"/>
      <c r="O359" s="198"/>
      <c r="P359" s="198"/>
      <c r="Q359" s="198"/>
      <c r="R359" s="198"/>
      <c r="S359" s="198"/>
      <c r="T359" s="199"/>
      <c r="AT359" s="193" t="s">
        <v>135</v>
      </c>
      <c r="AU359" s="193" t="s">
        <v>81</v>
      </c>
      <c r="AV359" s="11" t="s">
        <v>81</v>
      </c>
      <c r="AW359" s="11" t="s">
        <v>33</v>
      </c>
      <c r="AX359" s="11" t="s">
        <v>69</v>
      </c>
      <c r="AY359" s="193" t="s">
        <v>116</v>
      </c>
    </row>
    <row r="360" spans="2:65" s="12" customFormat="1">
      <c r="B360" s="200"/>
      <c r="D360" s="201" t="s">
        <v>135</v>
      </c>
      <c r="E360" s="202" t="s">
        <v>5</v>
      </c>
      <c r="F360" s="203" t="s">
        <v>137</v>
      </c>
      <c r="H360" s="204">
        <v>160.59</v>
      </c>
      <c r="I360" s="205"/>
      <c r="L360" s="200"/>
      <c r="M360" s="206"/>
      <c r="N360" s="207"/>
      <c r="O360" s="207"/>
      <c r="P360" s="207"/>
      <c r="Q360" s="207"/>
      <c r="R360" s="207"/>
      <c r="S360" s="207"/>
      <c r="T360" s="208"/>
      <c r="AT360" s="209" t="s">
        <v>135</v>
      </c>
      <c r="AU360" s="209" t="s">
        <v>81</v>
      </c>
      <c r="AV360" s="12" t="s">
        <v>122</v>
      </c>
      <c r="AW360" s="12" t="s">
        <v>33</v>
      </c>
      <c r="AX360" s="12" t="s">
        <v>74</v>
      </c>
      <c r="AY360" s="209" t="s">
        <v>116</v>
      </c>
    </row>
    <row r="361" spans="2:65" s="1" customFormat="1" ht="22.5" customHeight="1">
      <c r="B361" s="168"/>
      <c r="C361" s="181" t="s">
        <v>491</v>
      </c>
      <c r="D361" s="181" t="s">
        <v>129</v>
      </c>
      <c r="E361" s="182" t="s">
        <v>492</v>
      </c>
      <c r="F361" s="183" t="s">
        <v>473</v>
      </c>
      <c r="G361" s="184" t="s">
        <v>162</v>
      </c>
      <c r="H361" s="185">
        <v>1590.2449999999999</v>
      </c>
      <c r="I361" s="186"/>
      <c r="J361" s="187">
        <f>ROUND(I361*H361,2)</f>
        <v>0</v>
      </c>
      <c r="K361" s="183"/>
      <c r="L361" s="188"/>
      <c r="M361" s="189" t="s">
        <v>5</v>
      </c>
      <c r="N361" s="190" t="s">
        <v>40</v>
      </c>
      <c r="O361" s="41"/>
      <c r="P361" s="178">
        <f>O361*H361</f>
        <v>0</v>
      </c>
      <c r="Q361" s="178">
        <v>0.17599999999999999</v>
      </c>
      <c r="R361" s="178">
        <f>Q361*H361</f>
        <v>279.88311999999996</v>
      </c>
      <c r="S361" s="178">
        <v>0</v>
      </c>
      <c r="T361" s="179">
        <f>S361*H361</f>
        <v>0</v>
      </c>
      <c r="AR361" s="23" t="s">
        <v>133</v>
      </c>
      <c r="AT361" s="23" t="s">
        <v>129</v>
      </c>
      <c r="AU361" s="23" t="s">
        <v>81</v>
      </c>
      <c r="AY361" s="23" t="s">
        <v>116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23" t="s">
        <v>74</v>
      </c>
      <c r="BK361" s="180">
        <f>ROUND(I361*H361,2)</f>
        <v>0</v>
      </c>
      <c r="BL361" s="23" t="s">
        <v>122</v>
      </c>
      <c r="BM361" s="23" t="s">
        <v>493</v>
      </c>
    </row>
    <row r="362" spans="2:65" s="11" customFormat="1">
      <c r="B362" s="191"/>
      <c r="D362" s="192" t="s">
        <v>135</v>
      </c>
      <c r="E362" s="193" t="s">
        <v>5</v>
      </c>
      <c r="F362" s="194" t="s">
        <v>494</v>
      </c>
      <c r="H362" s="195">
        <v>1590.2449999999999</v>
      </c>
      <c r="I362" s="196"/>
      <c r="L362" s="191"/>
      <c r="M362" s="197"/>
      <c r="N362" s="198"/>
      <c r="O362" s="198"/>
      <c r="P362" s="198"/>
      <c r="Q362" s="198"/>
      <c r="R362" s="198"/>
      <c r="S362" s="198"/>
      <c r="T362" s="199"/>
      <c r="AT362" s="193" t="s">
        <v>135</v>
      </c>
      <c r="AU362" s="193" t="s">
        <v>81</v>
      </c>
      <c r="AV362" s="11" t="s">
        <v>81</v>
      </c>
      <c r="AW362" s="11" t="s">
        <v>33</v>
      </c>
      <c r="AX362" s="11" t="s">
        <v>69</v>
      </c>
      <c r="AY362" s="193" t="s">
        <v>116</v>
      </c>
    </row>
    <row r="363" spans="2:65" s="12" customFormat="1">
      <c r="B363" s="200"/>
      <c r="D363" s="201" t="s">
        <v>135</v>
      </c>
      <c r="E363" s="202" t="s">
        <v>5</v>
      </c>
      <c r="F363" s="203" t="s">
        <v>137</v>
      </c>
      <c r="H363" s="204">
        <v>1590.2449999999999</v>
      </c>
      <c r="I363" s="205"/>
      <c r="L363" s="200"/>
      <c r="M363" s="206"/>
      <c r="N363" s="207"/>
      <c r="O363" s="207"/>
      <c r="P363" s="207"/>
      <c r="Q363" s="207"/>
      <c r="R363" s="207"/>
      <c r="S363" s="207"/>
      <c r="T363" s="208"/>
      <c r="AT363" s="209" t="s">
        <v>135</v>
      </c>
      <c r="AU363" s="209" t="s">
        <v>81</v>
      </c>
      <c r="AV363" s="12" t="s">
        <v>122</v>
      </c>
      <c r="AW363" s="12" t="s">
        <v>33</v>
      </c>
      <c r="AX363" s="12" t="s">
        <v>74</v>
      </c>
      <c r="AY363" s="209" t="s">
        <v>116</v>
      </c>
    </row>
    <row r="364" spans="2:65" s="1" customFormat="1" ht="44.25" customHeight="1">
      <c r="B364" s="168"/>
      <c r="C364" s="169" t="s">
        <v>495</v>
      </c>
      <c r="D364" s="169" t="s">
        <v>119</v>
      </c>
      <c r="E364" s="170" t="s">
        <v>496</v>
      </c>
      <c r="F364" s="171" t="s">
        <v>1118</v>
      </c>
      <c r="G364" s="172" t="s">
        <v>162</v>
      </c>
      <c r="H364" s="173">
        <v>381.5</v>
      </c>
      <c r="I364" s="174"/>
      <c r="J364" s="175">
        <f>ROUND(I364*H364,2)</f>
        <v>0</v>
      </c>
      <c r="K364" s="171"/>
      <c r="L364" s="40"/>
      <c r="M364" s="176" t="s">
        <v>5</v>
      </c>
      <c r="N364" s="177" t="s">
        <v>40</v>
      </c>
      <c r="O364" s="41"/>
      <c r="P364" s="178">
        <f>O364*H364</f>
        <v>0</v>
      </c>
      <c r="Q364" s="178">
        <v>0.10100000000000001</v>
      </c>
      <c r="R364" s="178">
        <f>Q364*H364</f>
        <v>38.531500000000001</v>
      </c>
      <c r="S364" s="178">
        <v>0</v>
      </c>
      <c r="T364" s="179">
        <f>S364*H364</f>
        <v>0</v>
      </c>
      <c r="AR364" s="23" t="s">
        <v>122</v>
      </c>
      <c r="AT364" s="23" t="s">
        <v>119</v>
      </c>
      <c r="AU364" s="23" t="s">
        <v>81</v>
      </c>
      <c r="AY364" s="23" t="s">
        <v>116</v>
      </c>
      <c r="BE364" s="180">
        <f>IF(N364="základní",J364,0)</f>
        <v>0</v>
      </c>
      <c r="BF364" s="180">
        <f>IF(N364="snížená",J364,0)</f>
        <v>0</v>
      </c>
      <c r="BG364" s="180">
        <f>IF(N364="zákl. přenesená",J364,0)</f>
        <v>0</v>
      </c>
      <c r="BH364" s="180">
        <f>IF(N364="sníž. přenesená",J364,0)</f>
        <v>0</v>
      </c>
      <c r="BI364" s="180">
        <f>IF(N364="nulová",J364,0)</f>
        <v>0</v>
      </c>
      <c r="BJ364" s="23" t="s">
        <v>74</v>
      </c>
      <c r="BK364" s="180">
        <f>ROUND(I364*H364,2)</f>
        <v>0</v>
      </c>
      <c r="BL364" s="23" t="s">
        <v>122</v>
      </c>
      <c r="BM364" s="23" t="s">
        <v>497</v>
      </c>
    </row>
    <row r="365" spans="2:65" s="13" customFormat="1">
      <c r="B365" s="213"/>
      <c r="D365" s="192" t="s">
        <v>135</v>
      </c>
      <c r="E365" s="214" t="s">
        <v>5</v>
      </c>
      <c r="F365" s="215" t="s">
        <v>498</v>
      </c>
      <c r="H365" s="216" t="s">
        <v>5</v>
      </c>
      <c r="I365" s="217"/>
      <c r="L365" s="213"/>
      <c r="M365" s="218"/>
      <c r="N365" s="219"/>
      <c r="O365" s="219"/>
      <c r="P365" s="219"/>
      <c r="Q365" s="219"/>
      <c r="R365" s="219"/>
      <c r="S365" s="219"/>
      <c r="T365" s="220"/>
      <c r="AT365" s="216" t="s">
        <v>135</v>
      </c>
      <c r="AU365" s="216" t="s">
        <v>81</v>
      </c>
      <c r="AV365" s="13" t="s">
        <v>74</v>
      </c>
      <c r="AW365" s="13" t="s">
        <v>33</v>
      </c>
      <c r="AX365" s="13" t="s">
        <v>69</v>
      </c>
      <c r="AY365" s="216" t="s">
        <v>116</v>
      </c>
    </row>
    <row r="366" spans="2:65" s="11" customFormat="1">
      <c r="B366" s="191"/>
      <c r="D366" s="192" t="s">
        <v>135</v>
      </c>
      <c r="E366" s="193" t="s">
        <v>5</v>
      </c>
      <c r="F366" s="194" t="s">
        <v>421</v>
      </c>
      <c r="H366" s="195">
        <v>381.5</v>
      </c>
      <c r="I366" s="196"/>
      <c r="L366" s="191"/>
      <c r="M366" s="197"/>
      <c r="N366" s="198"/>
      <c r="O366" s="198"/>
      <c r="P366" s="198"/>
      <c r="Q366" s="198"/>
      <c r="R366" s="198"/>
      <c r="S366" s="198"/>
      <c r="T366" s="199"/>
      <c r="AT366" s="193" t="s">
        <v>135</v>
      </c>
      <c r="AU366" s="193" t="s">
        <v>81</v>
      </c>
      <c r="AV366" s="11" t="s">
        <v>81</v>
      </c>
      <c r="AW366" s="11" t="s">
        <v>33</v>
      </c>
      <c r="AX366" s="11" t="s">
        <v>69</v>
      </c>
      <c r="AY366" s="193" t="s">
        <v>116</v>
      </c>
    </row>
    <row r="367" spans="2:65" s="12" customFormat="1">
      <c r="B367" s="200"/>
      <c r="D367" s="201" t="s">
        <v>135</v>
      </c>
      <c r="E367" s="202" t="s">
        <v>5</v>
      </c>
      <c r="F367" s="203" t="s">
        <v>137</v>
      </c>
      <c r="H367" s="204">
        <v>381.5</v>
      </c>
      <c r="I367" s="205"/>
      <c r="L367" s="200"/>
      <c r="M367" s="206"/>
      <c r="N367" s="207"/>
      <c r="O367" s="207"/>
      <c r="P367" s="207"/>
      <c r="Q367" s="207"/>
      <c r="R367" s="207"/>
      <c r="S367" s="207"/>
      <c r="T367" s="208"/>
      <c r="AT367" s="209" t="s">
        <v>135</v>
      </c>
      <c r="AU367" s="209" t="s">
        <v>81</v>
      </c>
      <c r="AV367" s="12" t="s">
        <v>122</v>
      </c>
      <c r="AW367" s="12" t="s">
        <v>33</v>
      </c>
      <c r="AX367" s="12" t="s">
        <v>74</v>
      </c>
      <c r="AY367" s="209" t="s">
        <v>116</v>
      </c>
    </row>
    <row r="368" spans="2:65" s="1" customFormat="1" ht="22.5" customHeight="1">
      <c r="B368" s="168"/>
      <c r="C368" s="181" t="s">
        <v>499</v>
      </c>
      <c r="D368" s="181" t="s">
        <v>129</v>
      </c>
      <c r="E368" s="182" t="s">
        <v>500</v>
      </c>
      <c r="F368" s="183" t="s">
        <v>501</v>
      </c>
      <c r="G368" s="184" t="s">
        <v>162</v>
      </c>
      <c r="H368" s="185">
        <v>385.315</v>
      </c>
      <c r="I368" s="186"/>
      <c r="J368" s="187">
        <f>ROUND(I368*H368,2)</f>
        <v>0</v>
      </c>
      <c r="K368" s="183"/>
      <c r="L368" s="188"/>
      <c r="M368" s="189" t="s">
        <v>5</v>
      </c>
      <c r="N368" s="190" t="s">
        <v>40</v>
      </c>
      <c r="O368" s="41"/>
      <c r="P368" s="178">
        <f>O368*H368</f>
        <v>0</v>
      </c>
      <c r="Q368" s="178">
        <v>0.12</v>
      </c>
      <c r="R368" s="178">
        <f>Q368*H368</f>
        <v>46.2378</v>
      </c>
      <c r="S368" s="178">
        <v>0</v>
      </c>
      <c r="T368" s="179">
        <f>S368*H368</f>
        <v>0</v>
      </c>
      <c r="AR368" s="23" t="s">
        <v>133</v>
      </c>
      <c r="AT368" s="23" t="s">
        <v>129</v>
      </c>
      <c r="AU368" s="23" t="s">
        <v>81</v>
      </c>
      <c r="AY368" s="23" t="s">
        <v>116</v>
      </c>
      <c r="BE368" s="180">
        <f>IF(N368="základní",J368,0)</f>
        <v>0</v>
      </c>
      <c r="BF368" s="180">
        <f>IF(N368="snížená",J368,0)</f>
        <v>0</v>
      </c>
      <c r="BG368" s="180">
        <f>IF(N368="zákl. přenesená",J368,0)</f>
        <v>0</v>
      </c>
      <c r="BH368" s="180">
        <f>IF(N368="sníž. přenesená",J368,0)</f>
        <v>0</v>
      </c>
      <c r="BI368" s="180">
        <f>IF(N368="nulová",J368,0)</f>
        <v>0</v>
      </c>
      <c r="BJ368" s="23" t="s">
        <v>74</v>
      </c>
      <c r="BK368" s="180">
        <f>ROUND(I368*H368,2)</f>
        <v>0</v>
      </c>
      <c r="BL368" s="23" t="s">
        <v>122</v>
      </c>
      <c r="BM368" s="23" t="s">
        <v>502</v>
      </c>
    </row>
    <row r="369" spans="2:65" s="11" customFormat="1">
      <c r="B369" s="191"/>
      <c r="D369" s="192" t="s">
        <v>135</v>
      </c>
      <c r="E369" s="193" t="s">
        <v>5</v>
      </c>
      <c r="F369" s="194" t="s">
        <v>503</v>
      </c>
      <c r="H369" s="195">
        <v>385.315</v>
      </c>
      <c r="I369" s="196"/>
      <c r="L369" s="191"/>
      <c r="M369" s="197"/>
      <c r="N369" s="198"/>
      <c r="O369" s="198"/>
      <c r="P369" s="198"/>
      <c r="Q369" s="198"/>
      <c r="R369" s="198"/>
      <c r="S369" s="198"/>
      <c r="T369" s="199"/>
      <c r="AT369" s="193" t="s">
        <v>135</v>
      </c>
      <c r="AU369" s="193" t="s">
        <v>81</v>
      </c>
      <c r="AV369" s="11" t="s">
        <v>81</v>
      </c>
      <c r="AW369" s="11" t="s">
        <v>33</v>
      </c>
      <c r="AX369" s="11" t="s">
        <v>69</v>
      </c>
      <c r="AY369" s="193" t="s">
        <v>116</v>
      </c>
    </row>
    <row r="370" spans="2:65" s="12" customFormat="1">
      <c r="B370" s="200"/>
      <c r="D370" s="192" t="s">
        <v>135</v>
      </c>
      <c r="E370" s="210" t="s">
        <v>5</v>
      </c>
      <c r="F370" s="211" t="s">
        <v>137</v>
      </c>
      <c r="H370" s="212">
        <v>385.315</v>
      </c>
      <c r="I370" s="205"/>
      <c r="L370" s="200"/>
      <c r="M370" s="206"/>
      <c r="N370" s="207"/>
      <c r="O370" s="207"/>
      <c r="P370" s="207"/>
      <c r="Q370" s="207"/>
      <c r="R370" s="207"/>
      <c r="S370" s="207"/>
      <c r="T370" s="208"/>
      <c r="AT370" s="209" t="s">
        <v>135</v>
      </c>
      <c r="AU370" s="209" t="s">
        <v>81</v>
      </c>
      <c r="AV370" s="12" t="s">
        <v>122</v>
      </c>
      <c r="AW370" s="12" t="s">
        <v>33</v>
      </c>
      <c r="AX370" s="12" t="s">
        <v>74</v>
      </c>
      <c r="AY370" s="209" t="s">
        <v>116</v>
      </c>
    </row>
    <row r="371" spans="2:65" s="10" customFormat="1" ht="29.85" customHeight="1">
      <c r="B371" s="154"/>
      <c r="D371" s="165" t="s">
        <v>68</v>
      </c>
      <c r="E371" s="166" t="s">
        <v>142</v>
      </c>
      <c r="F371" s="166" t="s">
        <v>504</v>
      </c>
      <c r="I371" s="157"/>
      <c r="J371" s="167">
        <f>BK371</f>
        <v>0</v>
      </c>
      <c r="L371" s="154"/>
      <c r="M371" s="159"/>
      <c r="N371" s="160"/>
      <c r="O371" s="160"/>
      <c r="P371" s="161">
        <f>SUM(P372:P383)</f>
        <v>0</v>
      </c>
      <c r="Q371" s="160"/>
      <c r="R371" s="161">
        <f>SUM(R372:R383)</f>
        <v>22.337699999999998</v>
      </c>
      <c r="S371" s="160"/>
      <c r="T371" s="162">
        <f>SUM(T372:T383)</f>
        <v>0</v>
      </c>
      <c r="AR371" s="155" t="s">
        <v>74</v>
      </c>
      <c r="AT371" s="163" t="s">
        <v>68</v>
      </c>
      <c r="AU371" s="163" t="s">
        <v>74</v>
      </c>
      <c r="AY371" s="155" t="s">
        <v>116</v>
      </c>
      <c r="BK371" s="164">
        <f>SUM(BK372:BK383)</f>
        <v>0</v>
      </c>
    </row>
    <row r="372" spans="2:65" s="1" customFormat="1" ht="22.5" customHeight="1">
      <c r="B372" s="168"/>
      <c r="C372" s="169" t="s">
        <v>505</v>
      </c>
      <c r="D372" s="169" t="s">
        <v>119</v>
      </c>
      <c r="E372" s="170" t="s">
        <v>506</v>
      </c>
      <c r="F372" s="171" t="s">
        <v>1119</v>
      </c>
      <c r="G372" s="172" t="s">
        <v>162</v>
      </c>
      <c r="H372" s="173">
        <v>56</v>
      </c>
      <c r="I372" s="174"/>
      <c r="J372" s="175">
        <f>ROUND(I372*H372,2)</f>
        <v>0</v>
      </c>
      <c r="K372" s="171"/>
      <c r="L372" s="40"/>
      <c r="M372" s="176" t="s">
        <v>5</v>
      </c>
      <c r="N372" s="177" t="s">
        <v>40</v>
      </c>
      <c r="O372" s="41"/>
      <c r="P372" s="178">
        <f>O372*H372</f>
        <v>0</v>
      </c>
      <c r="Q372" s="178">
        <v>0.1837</v>
      </c>
      <c r="R372" s="178">
        <f>Q372*H372</f>
        <v>10.2872</v>
      </c>
      <c r="S372" s="178">
        <v>0</v>
      </c>
      <c r="T372" s="179">
        <f>S372*H372</f>
        <v>0</v>
      </c>
      <c r="AR372" s="23" t="s">
        <v>122</v>
      </c>
      <c r="AT372" s="23" t="s">
        <v>119</v>
      </c>
      <c r="AU372" s="23" t="s">
        <v>81</v>
      </c>
      <c r="AY372" s="23" t="s">
        <v>116</v>
      </c>
      <c r="BE372" s="180">
        <f>IF(N372="základní",J372,0)</f>
        <v>0</v>
      </c>
      <c r="BF372" s="180">
        <f>IF(N372="snížená",J372,0)</f>
        <v>0</v>
      </c>
      <c r="BG372" s="180">
        <f>IF(N372="zákl. přenesená",J372,0)</f>
        <v>0</v>
      </c>
      <c r="BH372" s="180">
        <f>IF(N372="sníž. přenesená",J372,0)</f>
        <v>0</v>
      </c>
      <c r="BI372" s="180">
        <f>IF(N372="nulová",J372,0)</f>
        <v>0</v>
      </c>
      <c r="BJ372" s="23" t="s">
        <v>74</v>
      </c>
      <c r="BK372" s="180">
        <f>ROUND(I372*H372,2)</f>
        <v>0</v>
      </c>
      <c r="BL372" s="23" t="s">
        <v>122</v>
      </c>
      <c r="BM372" s="23" t="s">
        <v>507</v>
      </c>
    </row>
    <row r="373" spans="2:65" s="13" customFormat="1">
      <c r="B373" s="213"/>
      <c r="D373" s="192" t="s">
        <v>135</v>
      </c>
      <c r="E373" s="214" t="s">
        <v>5</v>
      </c>
      <c r="F373" s="215" t="s">
        <v>206</v>
      </c>
      <c r="H373" s="216" t="s">
        <v>5</v>
      </c>
      <c r="I373" s="217"/>
      <c r="L373" s="213"/>
      <c r="M373" s="218"/>
      <c r="N373" s="219"/>
      <c r="O373" s="219"/>
      <c r="P373" s="219"/>
      <c r="Q373" s="219"/>
      <c r="R373" s="219"/>
      <c r="S373" s="219"/>
      <c r="T373" s="220"/>
      <c r="AT373" s="216" t="s">
        <v>135</v>
      </c>
      <c r="AU373" s="216" t="s">
        <v>81</v>
      </c>
      <c r="AV373" s="13" t="s">
        <v>74</v>
      </c>
      <c r="AW373" s="13" t="s">
        <v>33</v>
      </c>
      <c r="AX373" s="13" t="s">
        <v>69</v>
      </c>
      <c r="AY373" s="216" t="s">
        <v>116</v>
      </c>
    </row>
    <row r="374" spans="2:65" s="11" customFormat="1">
      <c r="B374" s="191"/>
      <c r="D374" s="192" t="s">
        <v>135</v>
      </c>
      <c r="E374" s="193" t="s">
        <v>5</v>
      </c>
      <c r="F374" s="194" t="s">
        <v>508</v>
      </c>
      <c r="H374" s="195">
        <v>56</v>
      </c>
      <c r="I374" s="196"/>
      <c r="L374" s="191"/>
      <c r="M374" s="197"/>
      <c r="N374" s="198"/>
      <c r="O374" s="198"/>
      <c r="P374" s="198"/>
      <c r="Q374" s="198"/>
      <c r="R374" s="198"/>
      <c r="S374" s="198"/>
      <c r="T374" s="199"/>
      <c r="AT374" s="193" t="s">
        <v>135</v>
      </c>
      <c r="AU374" s="193" t="s">
        <v>81</v>
      </c>
      <c r="AV374" s="11" t="s">
        <v>81</v>
      </c>
      <c r="AW374" s="11" t="s">
        <v>33</v>
      </c>
      <c r="AX374" s="11" t="s">
        <v>69</v>
      </c>
      <c r="AY374" s="193" t="s">
        <v>116</v>
      </c>
    </row>
    <row r="375" spans="2:65" s="12" customFormat="1">
      <c r="B375" s="200"/>
      <c r="D375" s="201" t="s">
        <v>135</v>
      </c>
      <c r="E375" s="202" t="s">
        <v>5</v>
      </c>
      <c r="F375" s="203" t="s">
        <v>137</v>
      </c>
      <c r="H375" s="204">
        <v>56</v>
      </c>
      <c r="I375" s="205"/>
      <c r="L375" s="200"/>
      <c r="M375" s="206"/>
      <c r="N375" s="207"/>
      <c r="O375" s="207"/>
      <c r="P375" s="207"/>
      <c r="Q375" s="207"/>
      <c r="R375" s="207"/>
      <c r="S375" s="207"/>
      <c r="T375" s="208"/>
      <c r="AT375" s="209" t="s">
        <v>135</v>
      </c>
      <c r="AU375" s="209" t="s">
        <v>81</v>
      </c>
      <c r="AV375" s="12" t="s">
        <v>122</v>
      </c>
      <c r="AW375" s="12" t="s">
        <v>33</v>
      </c>
      <c r="AX375" s="12" t="s">
        <v>74</v>
      </c>
      <c r="AY375" s="209" t="s">
        <v>116</v>
      </c>
    </row>
    <row r="376" spans="2:65" s="1" customFormat="1" ht="31.5" customHeight="1">
      <c r="B376" s="168"/>
      <c r="C376" s="169" t="s">
        <v>509</v>
      </c>
      <c r="D376" s="169" t="s">
        <v>119</v>
      </c>
      <c r="E376" s="170" t="s">
        <v>510</v>
      </c>
      <c r="F376" s="171" t="s">
        <v>1120</v>
      </c>
      <c r="G376" s="172" t="s">
        <v>162</v>
      </c>
      <c r="H376" s="173">
        <v>50</v>
      </c>
      <c r="I376" s="174"/>
      <c r="J376" s="175">
        <f>ROUND(I376*H376,2)</f>
        <v>0</v>
      </c>
      <c r="K376" s="171"/>
      <c r="L376" s="40"/>
      <c r="M376" s="176" t="s">
        <v>5</v>
      </c>
      <c r="N376" s="177" t="s">
        <v>40</v>
      </c>
      <c r="O376" s="41"/>
      <c r="P376" s="178">
        <f>O376*H376</f>
        <v>0</v>
      </c>
      <c r="Q376" s="178">
        <v>0.24101</v>
      </c>
      <c r="R376" s="178">
        <f>Q376*H376</f>
        <v>12.0505</v>
      </c>
      <c r="S376" s="178">
        <v>0</v>
      </c>
      <c r="T376" s="179">
        <f>S376*H376</f>
        <v>0</v>
      </c>
      <c r="AR376" s="23" t="s">
        <v>122</v>
      </c>
      <c r="AT376" s="23" t="s">
        <v>119</v>
      </c>
      <c r="AU376" s="23" t="s">
        <v>81</v>
      </c>
      <c r="AY376" s="23" t="s">
        <v>116</v>
      </c>
      <c r="BE376" s="180">
        <f>IF(N376="základní",J376,0)</f>
        <v>0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23" t="s">
        <v>74</v>
      </c>
      <c r="BK376" s="180">
        <f>ROUND(I376*H376,2)</f>
        <v>0</v>
      </c>
      <c r="BL376" s="23" t="s">
        <v>122</v>
      </c>
      <c r="BM376" s="23" t="s">
        <v>511</v>
      </c>
    </row>
    <row r="377" spans="2:65" s="13" customFormat="1">
      <c r="B377" s="213"/>
      <c r="D377" s="192" t="s">
        <v>135</v>
      </c>
      <c r="E377" s="214" t="s">
        <v>5</v>
      </c>
      <c r="F377" s="215" t="s">
        <v>206</v>
      </c>
      <c r="H377" s="216" t="s">
        <v>5</v>
      </c>
      <c r="I377" s="217"/>
      <c r="L377" s="213"/>
      <c r="M377" s="218"/>
      <c r="N377" s="219"/>
      <c r="O377" s="219"/>
      <c r="P377" s="219"/>
      <c r="Q377" s="219"/>
      <c r="R377" s="219"/>
      <c r="S377" s="219"/>
      <c r="T377" s="220"/>
      <c r="AT377" s="216" t="s">
        <v>135</v>
      </c>
      <c r="AU377" s="216" t="s">
        <v>81</v>
      </c>
      <c r="AV377" s="13" t="s">
        <v>74</v>
      </c>
      <c r="AW377" s="13" t="s">
        <v>33</v>
      </c>
      <c r="AX377" s="13" t="s">
        <v>69</v>
      </c>
      <c r="AY377" s="216" t="s">
        <v>116</v>
      </c>
    </row>
    <row r="378" spans="2:65" s="11" customFormat="1">
      <c r="B378" s="191"/>
      <c r="D378" s="192" t="s">
        <v>135</v>
      </c>
      <c r="E378" s="193" t="s">
        <v>5</v>
      </c>
      <c r="F378" s="194" t="s">
        <v>399</v>
      </c>
      <c r="H378" s="195">
        <v>50</v>
      </c>
      <c r="I378" s="196"/>
      <c r="L378" s="191"/>
      <c r="M378" s="197"/>
      <c r="N378" s="198"/>
      <c r="O378" s="198"/>
      <c r="P378" s="198"/>
      <c r="Q378" s="198"/>
      <c r="R378" s="198"/>
      <c r="S378" s="198"/>
      <c r="T378" s="199"/>
      <c r="AT378" s="193" t="s">
        <v>135</v>
      </c>
      <c r="AU378" s="193" t="s">
        <v>81</v>
      </c>
      <c r="AV378" s="11" t="s">
        <v>81</v>
      </c>
      <c r="AW378" s="11" t="s">
        <v>33</v>
      </c>
      <c r="AX378" s="11" t="s">
        <v>69</v>
      </c>
      <c r="AY378" s="193" t="s">
        <v>116</v>
      </c>
    </row>
    <row r="379" spans="2:65" s="12" customFormat="1">
      <c r="B379" s="200"/>
      <c r="D379" s="201" t="s">
        <v>135</v>
      </c>
      <c r="E379" s="202" t="s">
        <v>5</v>
      </c>
      <c r="F379" s="203" t="s">
        <v>137</v>
      </c>
      <c r="H379" s="204">
        <v>50</v>
      </c>
      <c r="I379" s="205"/>
      <c r="L379" s="200"/>
      <c r="M379" s="206"/>
      <c r="N379" s="207"/>
      <c r="O379" s="207"/>
      <c r="P379" s="207"/>
      <c r="Q379" s="207"/>
      <c r="R379" s="207"/>
      <c r="S379" s="207"/>
      <c r="T379" s="208"/>
      <c r="AT379" s="209" t="s">
        <v>135</v>
      </c>
      <c r="AU379" s="209" t="s">
        <v>81</v>
      </c>
      <c r="AV379" s="12" t="s">
        <v>122</v>
      </c>
      <c r="AW379" s="12" t="s">
        <v>33</v>
      </c>
      <c r="AX379" s="12" t="s">
        <v>74</v>
      </c>
      <c r="AY379" s="209" t="s">
        <v>116</v>
      </c>
    </row>
    <row r="380" spans="2:65" s="1" customFormat="1" ht="22.5" customHeight="1">
      <c r="B380" s="168"/>
      <c r="C380" s="181" t="s">
        <v>512</v>
      </c>
      <c r="D380" s="181" t="s">
        <v>129</v>
      </c>
      <c r="E380" s="182" t="s">
        <v>513</v>
      </c>
      <c r="F380" s="183" t="s">
        <v>1121</v>
      </c>
      <c r="G380" s="184" t="s">
        <v>162</v>
      </c>
      <c r="H380" s="185">
        <v>56</v>
      </c>
      <c r="I380" s="186"/>
      <c r="J380" s="187">
        <f>ROUND(I380*H380,2)</f>
        <v>0</v>
      </c>
      <c r="K380" s="183"/>
      <c r="L380" s="188"/>
      <c r="M380" s="189" t="s">
        <v>5</v>
      </c>
      <c r="N380" s="190" t="s">
        <v>40</v>
      </c>
      <c r="O380" s="41"/>
      <c r="P380" s="178">
        <f>O380*H380</f>
        <v>0</v>
      </c>
      <c r="Q380" s="178">
        <v>0</v>
      </c>
      <c r="R380" s="178">
        <f>Q380*H380</f>
        <v>0</v>
      </c>
      <c r="S380" s="178">
        <v>0</v>
      </c>
      <c r="T380" s="179">
        <f>S380*H380</f>
        <v>0</v>
      </c>
      <c r="AR380" s="23" t="s">
        <v>133</v>
      </c>
      <c r="AT380" s="23" t="s">
        <v>129</v>
      </c>
      <c r="AU380" s="23" t="s">
        <v>81</v>
      </c>
      <c r="AY380" s="23" t="s">
        <v>116</v>
      </c>
      <c r="BE380" s="180">
        <f>IF(N380="základní",J380,0)</f>
        <v>0</v>
      </c>
      <c r="BF380" s="180">
        <f>IF(N380="snížená",J380,0)</f>
        <v>0</v>
      </c>
      <c r="BG380" s="180">
        <f>IF(N380="zákl. přenesená",J380,0)</f>
        <v>0</v>
      </c>
      <c r="BH380" s="180">
        <f>IF(N380="sníž. přenesená",J380,0)</f>
        <v>0</v>
      </c>
      <c r="BI380" s="180">
        <f>IF(N380="nulová",J380,0)</f>
        <v>0</v>
      </c>
      <c r="BJ380" s="23" t="s">
        <v>74</v>
      </c>
      <c r="BK380" s="180">
        <f>ROUND(I380*H380,2)</f>
        <v>0</v>
      </c>
      <c r="BL380" s="23" t="s">
        <v>122</v>
      </c>
      <c r="BM380" s="23" t="s">
        <v>514</v>
      </c>
    </row>
    <row r="381" spans="2:65" s="13" customFormat="1">
      <c r="B381" s="213"/>
      <c r="D381" s="192" t="s">
        <v>135</v>
      </c>
      <c r="E381" s="214" t="s">
        <v>5</v>
      </c>
      <c r="F381" s="215" t="s">
        <v>515</v>
      </c>
      <c r="H381" s="216" t="s">
        <v>5</v>
      </c>
      <c r="I381" s="217"/>
      <c r="L381" s="213"/>
      <c r="M381" s="218"/>
      <c r="N381" s="219"/>
      <c r="O381" s="219"/>
      <c r="P381" s="219"/>
      <c r="Q381" s="219"/>
      <c r="R381" s="219"/>
      <c r="S381" s="219"/>
      <c r="T381" s="220"/>
      <c r="AT381" s="216" t="s">
        <v>135</v>
      </c>
      <c r="AU381" s="216" t="s">
        <v>81</v>
      </c>
      <c r="AV381" s="13" t="s">
        <v>74</v>
      </c>
      <c r="AW381" s="13" t="s">
        <v>33</v>
      </c>
      <c r="AX381" s="13" t="s">
        <v>69</v>
      </c>
      <c r="AY381" s="216" t="s">
        <v>116</v>
      </c>
    </row>
    <row r="382" spans="2:65" s="11" customFormat="1">
      <c r="B382" s="191"/>
      <c r="D382" s="192" t="s">
        <v>135</v>
      </c>
      <c r="E382" s="193" t="s">
        <v>5</v>
      </c>
      <c r="F382" s="194" t="s">
        <v>508</v>
      </c>
      <c r="H382" s="195">
        <v>56</v>
      </c>
      <c r="I382" s="196"/>
      <c r="L382" s="191"/>
      <c r="M382" s="197"/>
      <c r="N382" s="198"/>
      <c r="O382" s="198"/>
      <c r="P382" s="198"/>
      <c r="Q382" s="198"/>
      <c r="R382" s="198"/>
      <c r="S382" s="198"/>
      <c r="T382" s="199"/>
      <c r="AT382" s="193" t="s">
        <v>135</v>
      </c>
      <c r="AU382" s="193" t="s">
        <v>81</v>
      </c>
      <c r="AV382" s="11" t="s">
        <v>81</v>
      </c>
      <c r="AW382" s="11" t="s">
        <v>33</v>
      </c>
      <c r="AX382" s="11" t="s">
        <v>69</v>
      </c>
      <c r="AY382" s="193" t="s">
        <v>116</v>
      </c>
    </row>
    <row r="383" spans="2:65" s="12" customFormat="1">
      <c r="B383" s="200"/>
      <c r="D383" s="192" t="s">
        <v>135</v>
      </c>
      <c r="E383" s="210" t="s">
        <v>5</v>
      </c>
      <c r="F383" s="211" t="s">
        <v>137</v>
      </c>
      <c r="H383" s="212">
        <v>56</v>
      </c>
      <c r="I383" s="205"/>
      <c r="L383" s="200"/>
      <c r="M383" s="206"/>
      <c r="N383" s="207"/>
      <c r="O383" s="207"/>
      <c r="P383" s="207"/>
      <c r="Q383" s="207"/>
      <c r="R383" s="207"/>
      <c r="S383" s="207"/>
      <c r="T383" s="208"/>
      <c r="AT383" s="209" t="s">
        <v>135</v>
      </c>
      <c r="AU383" s="209" t="s">
        <v>81</v>
      </c>
      <c r="AV383" s="12" t="s">
        <v>122</v>
      </c>
      <c r="AW383" s="12" t="s">
        <v>33</v>
      </c>
      <c r="AX383" s="12" t="s">
        <v>74</v>
      </c>
      <c r="AY383" s="209" t="s">
        <v>116</v>
      </c>
    </row>
    <row r="384" spans="2:65" s="10" customFormat="1" ht="29.85" customHeight="1">
      <c r="B384" s="154"/>
      <c r="D384" s="165" t="s">
        <v>68</v>
      </c>
      <c r="E384" s="166" t="s">
        <v>133</v>
      </c>
      <c r="F384" s="166" t="s">
        <v>516</v>
      </c>
      <c r="I384" s="157"/>
      <c r="J384" s="167">
        <f>BK384</f>
        <v>0</v>
      </c>
      <c r="L384" s="154"/>
      <c r="M384" s="159"/>
      <c r="N384" s="160"/>
      <c r="O384" s="160"/>
      <c r="P384" s="161">
        <f>SUM(P385:P432)</f>
        <v>0</v>
      </c>
      <c r="Q384" s="160"/>
      <c r="R384" s="161">
        <f>SUM(R385:R432)</f>
        <v>9.8884349999999994</v>
      </c>
      <c r="S384" s="160"/>
      <c r="T384" s="162">
        <f>SUM(T385:T432)</f>
        <v>0</v>
      </c>
      <c r="AR384" s="155" t="s">
        <v>74</v>
      </c>
      <c r="AT384" s="163" t="s">
        <v>68</v>
      </c>
      <c r="AU384" s="163" t="s">
        <v>74</v>
      </c>
      <c r="AY384" s="155" t="s">
        <v>116</v>
      </c>
      <c r="BK384" s="164">
        <f>SUM(BK385:BK432)</f>
        <v>0</v>
      </c>
    </row>
    <row r="385" spans="2:65" s="1" customFormat="1" ht="22.5" customHeight="1">
      <c r="B385" s="168"/>
      <c r="C385" s="169" t="s">
        <v>517</v>
      </c>
      <c r="D385" s="169" t="s">
        <v>119</v>
      </c>
      <c r="E385" s="170" t="s">
        <v>518</v>
      </c>
      <c r="F385" s="171" t="s">
        <v>1122</v>
      </c>
      <c r="G385" s="172" t="s">
        <v>519</v>
      </c>
      <c r="H385" s="173">
        <v>12</v>
      </c>
      <c r="I385" s="174"/>
      <c r="J385" s="175">
        <f t="shared" ref="J385:J390" si="10">ROUND(I385*H385,2)</f>
        <v>0</v>
      </c>
      <c r="K385" s="171" t="s">
        <v>5</v>
      </c>
      <c r="L385" s="40"/>
      <c r="M385" s="176" t="s">
        <v>5</v>
      </c>
      <c r="N385" s="177" t="s">
        <v>40</v>
      </c>
      <c r="O385" s="41"/>
      <c r="P385" s="178">
        <f t="shared" ref="P385:P390" si="11">O385*H385</f>
        <v>0</v>
      </c>
      <c r="Q385" s="178">
        <v>0</v>
      </c>
      <c r="R385" s="178">
        <f t="shared" ref="R385:R390" si="12">Q385*H385</f>
        <v>0</v>
      </c>
      <c r="S385" s="178">
        <v>0</v>
      </c>
      <c r="T385" s="179">
        <f t="shared" ref="T385:T390" si="13">S385*H385</f>
        <v>0</v>
      </c>
      <c r="AR385" s="23" t="s">
        <v>122</v>
      </c>
      <c r="AT385" s="23" t="s">
        <v>119</v>
      </c>
      <c r="AU385" s="23" t="s">
        <v>81</v>
      </c>
      <c r="AY385" s="23" t="s">
        <v>116</v>
      </c>
      <c r="BE385" s="180">
        <f t="shared" ref="BE385:BE390" si="14">IF(N385="základní",J385,0)</f>
        <v>0</v>
      </c>
      <c r="BF385" s="180">
        <f t="shared" ref="BF385:BF390" si="15">IF(N385="snížená",J385,0)</f>
        <v>0</v>
      </c>
      <c r="BG385" s="180">
        <f t="shared" ref="BG385:BG390" si="16">IF(N385="zákl. přenesená",J385,0)</f>
        <v>0</v>
      </c>
      <c r="BH385" s="180">
        <f t="shared" ref="BH385:BH390" si="17">IF(N385="sníž. přenesená",J385,0)</f>
        <v>0</v>
      </c>
      <c r="BI385" s="180">
        <f t="shared" ref="BI385:BI390" si="18">IF(N385="nulová",J385,0)</f>
        <v>0</v>
      </c>
      <c r="BJ385" s="23" t="s">
        <v>74</v>
      </c>
      <c r="BK385" s="180">
        <f t="shared" ref="BK385:BK390" si="19">ROUND(I385*H385,2)</f>
        <v>0</v>
      </c>
      <c r="BL385" s="23" t="s">
        <v>122</v>
      </c>
      <c r="BM385" s="23" t="s">
        <v>520</v>
      </c>
    </row>
    <row r="386" spans="2:65" s="1" customFormat="1" ht="31.5" customHeight="1">
      <c r="B386" s="168"/>
      <c r="C386" s="169" t="s">
        <v>521</v>
      </c>
      <c r="D386" s="169" t="s">
        <v>119</v>
      </c>
      <c r="E386" s="170" t="s">
        <v>522</v>
      </c>
      <c r="F386" s="171" t="s">
        <v>1123</v>
      </c>
      <c r="G386" s="172" t="s">
        <v>200</v>
      </c>
      <c r="H386" s="173">
        <v>110</v>
      </c>
      <c r="I386" s="174"/>
      <c r="J386" s="175">
        <f t="shared" si="10"/>
        <v>0</v>
      </c>
      <c r="K386" s="171"/>
      <c r="L386" s="40"/>
      <c r="M386" s="176" t="s">
        <v>5</v>
      </c>
      <c r="N386" s="177" t="s">
        <v>40</v>
      </c>
      <c r="O386" s="41"/>
      <c r="P386" s="178">
        <f t="shared" si="11"/>
        <v>0</v>
      </c>
      <c r="Q386" s="178">
        <v>1.0000000000000001E-5</v>
      </c>
      <c r="R386" s="178">
        <f t="shared" si="12"/>
        <v>1.1000000000000001E-3</v>
      </c>
      <c r="S386" s="178">
        <v>0</v>
      </c>
      <c r="T386" s="179">
        <f t="shared" si="13"/>
        <v>0</v>
      </c>
      <c r="AR386" s="23" t="s">
        <v>122</v>
      </c>
      <c r="AT386" s="23" t="s">
        <v>119</v>
      </c>
      <c r="AU386" s="23" t="s">
        <v>81</v>
      </c>
      <c r="AY386" s="23" t="s">
        <v>116</v>
      </c>
      <c r="BE386" s="180">
        <f t="shared" si="14"/>
        <v>0</v>
      </c>
      <c r="BF386" s="180">
        <f t="shared" si="15"/>
        <v>0</v>
      </c>
      <c r="BG386" s="180">
        <f t="shared" si="16"/>
        <v>0</v>
      </c>
      <c r="BH386" s="180">
        <f t="shared" si="17"/>
        <v>0</v>
      </c>
      <c r="BI386" s="180">
        <f t="shared" si="18"/>
        <v>0</v>
      </c>
      <c r="BJ386" s="23" t="s">
        <v>74</v>
      </c>
      <c r="BK386" s="180">
        <f t="shared" si="19"/>
        <v>0</v>
      </c>
      <c r="BL386" s="23" t="s">
        <v>122</v>
      </c>
      <c r="BM386" s="23" t="s">
        <v>523</v>
      </c>
    </row>
    <row r="387" spans="2:65" s="1" customFormat="1" ht="22.5" customHeight="1">
      <c r="B387" s="168"/>
      <c r="C387" s="181" t="s">
        <v>524</v>
      </c>
      <c r="D387" s="181" t="s">
        <v>129</v>
      </c>
      <c r="E387" s="182" t="s">
        <v>525</v>
      </c>
      <c r="F387" s="183" t="s">
        <v>526</v>
      </c>
      <c r="G387" s="184" t="s">
        <v>150</v>
      </c>
      <c r="H387" s="185">
        <v>110</v>
      </c>
      <c r="I387" s="186"/>
      <c r="J387" s="187">
        <f t="shared" si="10"/>
        <v>0</v>
      </c>
      <c r="K387" s="183"/>
      <c r="L387" s="188"/>
      <c r="M387" s="189" t="s">
        <v>5</v>
      </c>
      <c r="N387" s="190" t="s">
        <v>40</v>
      </c>
      <c r="O387" s="41"/>
      <c r="P387" s="178">
        <f t="shared" si="11"/>
        <v>0</v>
      </c>
      <c r="Q387" s="178">
        <v>2.6700000000000001E-3</v>
      </c>
      <c r="R387" s="178">
        <f t="shared" si="12"/>
        <v>0.29370000000000002</v>
      </c>
      <c r="S387" s="178">
        <v>0</v>
      </c>
      <c r="T387" s="179">
        <f t="shared" si="13"/>
        <v>0</v>
      </c>
      <c r="AR387" s="23" t="s">
        <v>133</v>
      </c>
      <c r="AT387" s="23" t="s">
        <v>129</v>
      </c>
      <c r="AU387" s="23" t="s">
        <v>81</v>
      </c>
      <c r="AY387" s="23" t="s">
        <v>116</v>
      </c>
      <c r="BE387" s="180">
        <f t="shared" si="14"/>
        <v>0</v>
      </c>
      <c r="BF387" s="180">
        <f t="shared" si="15"/>
        <v>0</v>
      </c>
      <c r="BG387" s="180">
        <f t="shared" si="16"/>
        <v>0</v>
      </c>
      <c r="BH387" s="180">
        <f t="shared" si="17"/>
        <v>0</v>
      </c>
      <c r="BI387" s="180">
        <f t="shared" si="18"/>
        <v>0</v>
      </c>
      <c r="BJ387" s="23" t="s">
        <v>74</v>
      </c>
      <c r="BK387" s="180">
        <f t="shared" si="19"/>
        <v>0</v>
      </c>
      <c r="BL387" s="23" t="s">
        <v>122</v>
      </c>
      <c r="BM387" s="23" t="s">
        <v>527</v>
      </c>
    </row>
    <row r="388" spans="2:65" s="1" customFormat="1" ht="31.5" customHeight="1">
      <c r="B388" s="168"/>
      <c r="C388" s="169" t="s">
        <v>528</v>
      </c>
      <c r="D388" s="169" t="s">
        <v>119</v>
      </c>
      <c r="E388" s="170" t="s">
        <v>529</v>
      </c>
      <c r="F388" s="171" t="s">
        <v>1124</v>
      </c>
      <c r="G388" s="172" t="s">
        <v>200</v>
      </c>
      <c r="H388" s="173">
        <v>21.5</v>
      </c>
      <c r="I388" s="174"/>
      <c r="J388" s="175">
        <f t="shared" si="10"/>
        <v>0</v>
      </c>
      <c r="K388" s="171"/>
      <c r="L388" s="40"/>
      <c r="M388" s="176" t="s">
        <v>5</v>
      </c>
      <c r="N388" s="177" t="s">
        <v>40</v>
      </c>
      <c r="O388" s="41"/>
      <c r="P388" s="178">
        <f t="shared" si="11"/>
        <v>0</v>
      </c>
      <c r="Q388" s="178">
        <v>1.0000000000000001E-5</v>
      </c>
      <c r="R388" s="178">
        <f t="shared" si="12"/>
        <v>2.1500000000000002E-4</v>
      </c>
      <c r="S388" s="178">
        <v>0</v>
      </c>
      <c r="T388" s="179">
        <f t="shared" si="13"/>
        <v>0</v>
      </c>
      <c r="AR388" s="23" t="s">
        <v>122</v>
      </c>
      <c r="AT388" s="23" t="s">
        <v>119</v>
      </c>
      <c r="AU388" s="23" t="s">
        <v>81</v>
      </c>
      <c r="AY388" s="23" t="s">
        <v>116</v>
      </c>
      <c r="BE388" s="180">
        <f t="shared" si="14"/>
        <v>0</v>
      </c>
      <c r="BF388" s="180">
        <f t="shared" si="15"/>
        <v>0</v>
      </c>
      <c r="BG388" s="180">
        <f t="shared" si="16"/>
        <v>0</v>
      </c>
      <c r="BH388" s="180">
        <f t="shared" si="17"/>
        <v>0</v>
      </c>
      <c r="BI388" s="180">
        <f t="shared" si="18"/>
        <v>0</v>
      </c>
      <c r="BJ388" s="23" t="s">
        <v>74</v>
      </c>
      <c r="BK388" s="180">
        <f t="shared" si="19"/>
        <v>0</v>
      </c>
      <c r="BL388" s="23" t="s">
        <v>122</v>
      </c>
      <c r="BM388" s="23" t="s">
        <v>530</v>
      </c>
    </row>
    <row r="389" spans="2:65" s="1" customFormat="1" ht="22.5" customHeight="1">
      <c r="B389" s="168"/>
      <c r="C389" s="181" t="s">
        <v>531</v>
      </c>
      <c r="D389" s="181" t="s">
        <v>129</v>
      </c>
      <c r="E389" s="182" t="s">
        <v>532</v>
      </c>
      <c r="F389" s="183" t="s">
        <v>533</v>
      </c>
      <c r="G389" s="184" t="s">
        <v>150</v>
      </c>
      <c r="H389" s="185">
        <v>22</v>
      </c>
      <c r="I389" s="186"/>
      <c r="J389" s="187">
        <f t="shared" si="10"/>
        <v>0</v>
      </c>
      <c r="K389" s="183"/>
      <c r="L389" s="188"/>
      <c r="M389" s="189" t="s">
        <v>5</v>
      </c>
      <c r="N389" s="190" t="s">
        <v>40</v>
      </c>
      <c r="O389" s="41"/>
      <c r="P389" s="178">
        <f t="shared" si="11"/>
        <v>0</v>
      </c>
      <c r="Q389" s="178">
        <v>4.2599999999999999E-3</v>
      </c>
      <c r="R389" s="178">
        <f t="shared" si="12"/>
        <v>9.3719999999999998E-2</v>
      </c>
      <c r="S389" s="178">
        <v>0</v>
      </c>
      <c r="T389" s="179">
        <f t="shared" si="13"/>
        <v>0</v>
      </c>
      <c r="AR389" s="23" t="s">
        <v>133</v>
      </c>
      <c r="AT389" s="23" t="s">
        <v>129</v>
      </c>
      <c r="AU389" s="23" t="s">
        <v>81</v>
      </c>
      <c r="AY389" s="23" t="s">
        <v>116</v>
      </c>
      <c r="BE389" s="180">
        <f t="shared" si="14"/>
        <v>0</v>
      </c>
      <c r="BF389" s="180">
        <f t="shared" si="15"/>
        <v>0</v>
      </c>
      <c r="BG389" s="180">
        <f t="shared" si="16"/>
        <v>0</v>
      </c>
      <c r="BH389" s="180">
        <f t="shared" si="17"/>
        <v>0</v>
      </c>
      <c r="BI389" s="180">
        <f t="shared" si="18"/>
        <v>0</v>
      </c>
      <c r="BJ389" s="23" t="s">
        <v>74</v>
      </c>
      <c r="BK389" s="180">
        <f t="shared" si="19"/>
        <v>0</v>
      </c>
      <c r="BL389" s="23" t="s">
        <v>122</v>
      </c>
      <c r="BM389" s="23" t="s">
        <v>534</v>
      </c>
    </row>
    <row r="390" spans="2:65" s="1" customFormat="1" ht="31.5" customHeight="1">
      <c r="B390" s="168"/>
      <c r="C390" s="169" t="s">
        <v>535</v>
      </c>
      <c r="D390" s="169" t="s">
        <v>119</v>
      </c>
      <c r="E390" s="170" t="s">
        <v>536</v>
      </c>
      <c r="F390" s="171" t="s">
        <v>1125</v>
      </c>
      <c r="G390" s="172" t="s">
        <v>150</v>
      </c>
      <c r="H390" s="173">
        <v>32</v>
      </c>
      <c r="I390" s="174"/>
      <c r="J390" s="175">
        <f t="shared" si="10"/>
        <v>0</v>
      </c>
      <c r="K390" s="171"/>
      <c r="L390" s="40"/>
      <c r="M390" s="176" t="s">
        <v>5</v>
      </c>
      <c r="N390" s="177" t="s">
        <v>40</v>
      </c>
      <c r="O390" s="41"/>
      <c r="P390" s="178">
        <f t="shared" si="11"/>
        <v>0</v>
      </c>
      <c r="Q390" s="178">
        <v>0</v>
      </c>
      <c r="R390" s="178">
        <f t="shared" si="12"/>
        <v>0</v>
      </c>
      <c r="S390" s="178">
        <v>0</v>
      </c>
      <c r="T390" s="179">
        <f t="shared" si="13"/>
        <v>0</v>
      </c>
      <c r="AR390" s="23" t="s">
        <v>122</v>
      </c>
      <c r="AT390" s="23" t="s">
        <v>119</v>
      </c>
      <c r="AU390" s="23" t="s">
        <v>81</v>
      </c>
      <c r="AY390" s="23" t="s">
        <v>116</v>
      </c>
      <c r="BE390" s="180">
        <f t="shared" si="14"/>
        <v>0</v>
      </c>
      <c r="BF390" s="180">
        <f t="shared" si="15"/>
        <v>0</v>
      </c>
      <c r="BG390" s="180">
        <f t="shared" si="16"/>
        <v>0</v>
      </c>
      <c r="BH390" s="180">
        <f t="shared" si="17"/>
        <v>0</v>
      </c>
      <c r="BI390" s="180">
        <f t="shared" si="18"/>
        <v>0</v>
      </c>
      <c r="BJ390" s="23" t="s">
        <v>74</v>
      </c>
      <c r="BK390" s="180">
        <f t="shared" si="19"/>
        <v>0</v>
      </c>
      <c r="BL390" s="23" t="s">
        <v>122</v>
      </c>
      <c r="BM390" s="23" t="s">
        <v>537</v>
      </c>
    </row>
    <row r="391" spans="2:65" s="13" customFormat="1">
      <c r="B391" s="213"/>
      <c r="D391" s="192" t="s">
        <v>135</v>
      </c>
      <c r="E391" s="214" t="s">
        <v>5</v>
      </c>
      <c r="F391" s="215" t="s">
        <v>538</v>
      </c>
      <c r="H391" s="216" t="s">
        <v>5</v>
      </c>
      <c r="I391" s="217"/>
      <c r="L391" s="213"/>
      <c r="M391" s="218"/>
      <c r="N391" s="219"/>
      <c r="O391" s="219"/>
      <c r="P391" s="219"/>
      <c r="Q391" s="219"/>
      <c r="R391" s="219"/>
      <c r="S391" s="219"/>
      <c r="T391" s="220"/>
      <c r="AT391" s="216" t="s">
        <v>135</v>
      </c>
      <c r="AU391" s="216" t="s">
        <v>81</v>
      </c>
      <c r="AV391" s="13" t="s">
        <v>74</v>
      </c>
      <c r="AW391" s="13" t="s">
        <v>33</v>
      </c>
      <c r="AX391" s="13" t="s">
        <v>69</v>
      </c>
      <c r="AY391" s="216" t="s">
        <v>116</v>
      </c>
    </row>
    <row r="392" spans="2:65" s="13" customFormat="1">
      <c r="B392" s="213"/>
      <c r="D392" s="192" t="s">
        <v>135</v>
      </c>
      <c r="E392" s="214" t="s">
        <v>5</v>
      </c>
      <c r="F392" s="215" t="s">
        <v>539</v>
      </c>
      <c r="H392" s="216" t="s">
        <v>5</v>
      </c>
      <c r="I392" s="217"/>
      <c r="L392" s="213"/>
      <c r="M392" s="218"/>
      <c r="N392" s="219"/>
      <c r="O392" s="219"/>
      <c r="P392" s="219"/>
      <c r="Q392" s="219"/>
      <c r="R392" s="219"/>
      <c r="S392" s="219"/>
      <c r="T392" s="220"/>
      <c r="AT392" s="216" t="s">
        <v>135</v>
      </c>
      <c r="AU392" s="216" t="s">
        <v>81</v>
      </c>
      <c r="AV392" s="13" t="s">
        <v>74</v>
      </c>
      <c r="AW392" s="13" t="s">
        <v>33</v>
      </c>
      <c r="AX392" s="13" t="s">
        <v>69</v>
      </c>
      <c r="AY392" s="216" t="s">
        <v>116</v>
      </c>
    </row>
    <row r="393" spans="2:65" s="11" customFormat="1">
      <c r="B393" s="191"/>
      <c r="D393" s="192" t="s">
        <v>135</v>
      </c>
      <c r="E393" s="193" t="s">
        <v>5</v>
      </c>
      <c r="F393" s="194" t="s">
        <v>208</v>
      </c>
      <c r="H393" s="195">
        <v>20</v>
      </c>
      <c r="I393" s="196"/>
      <c r="L393" s="191"/>
      <c r="M393" s="197"/>
      <c r="N393" s="198"/>
      <c r="O393" s="198"/>
      <c r="P393" s="198"/>
      <c r="Q393" s="198"/>
      <c r="R393" s="198"/>
      <c r="S393" s="198"/>
      <c r="T393" s="199"/>
      <c r="AT393" s="193" t="s">
        <v>135</v>
      </c>
      <c r="AU393" s="193" t="s">
        <v>81</v>
      </c>
      <c r="AV393" s="11" t="s">
        <v>81</v>
      </c>
      <c r="AW393" s="11" t="s">
        <v>33</v>
      </c>
      <c r="AX393" s="11" t="s">
        <v>69</v>
      </c>
      <c r="AY393" s="193" t="s">
        <v>116</v>
      </c>
    </row>
    <row r="394" spans="2:65" s="13" customFormat="1">
      <c r="B394" s="213"/>
      <c r="D394" s="192" t="s">
        <v>135</v>
      </c>
      <c r="E394" s="214" t="s">
        <v>5</v>
      </c>
      <c r="F394" s="215" t="s">
        <v>540</v>
      </c>
      <c r="H394" s="216" t="s">
        <v>5</v>
      </c>
      <c r="I394" s="217"/>
      <c r="L394" s="213"/>
      <c r="M394" s="218"/>
      <c r="N394" s="219"/>
      <c r="O394" s="219"/>
      <c r="P394" s="219"/>
      <c r="Q394" s="219"/>
      <c r="R394" s="219"/>
      <c r="S394" s="219"/>
      <c r="T394" s="220"/>
      <c r="AT394" s="216" t="s">
        <v>135</v>
      </c>
      <c r="AU394" s="216" t="s">
        <v>81</v>
      </c>
      <c r="AV394" s="13" t="s">
        <v>74</v>
      </c>
      <c r="AW394" s="13" t="s">
        <v>33</v>
      </c>
      <c r="AX394" s="13" t="s">
        <v>69</v>
      </c>
      <c r="AY394" s="216" t="s">
        <v>116</v>
      </c>
    </row>
    <row r="395" spans="2:65" s="11" customFormat="1">
      <c r="B395" s="191"/>
      <c r="D395" s="192" t="s">
        <v>135</v>
      </c>
      <c r="E395" s="193" t="s">
        <v>5</v>
      </c>
      <c r="F395" s="194" t="s">
        <v>160</v>
      </c>
      <c r="H395" s="195">
        <v>11</v>
      </c>
      <c r="I395" s="196"/>
      <c r="L395" s="191"/>
      <c r="M395" s="197"/>
      <c r="N395" s="198"/>
      <c r="O395" s="198"/>
      <c r="P395" s="198"/>
      <c r="Q395" s="198"/>
      <c r="R395" s="198"/>
      <c r="S395" s="198"/>
      <c r="T395" s="199"/>
      <c r="AT395" s="193" t="s">
        <v>135</v>
      </c>
      <c r="AU395" s="193" t="s">
        <v>81</v>
      </c>
      <c r="AV395" s="11" t="s">
        <v>81</v>
      </c>
      <c r="AW395" s="11" t="s">
        <v>33</v>
      </c>
      <c r="AX395" s="11" t="s">
        <v>69</v>
      </c>
      <c r="AY395" s="193" t="s">
        <v>116</v>
      </c>
    </row>
    <row r="396" spans="2:65" s="13" customFormat="1">
      <c r="B396" s="213"/>
      <c r="D396" s="192" t="s">
        <v>135</v>
      </c>
      <c r="E396" s="214" t="s">
        <v>5</v>
      </c>
      <c r="F396" s="215" t="s">
        <v>541</v>
      </c>
      <c r="H396" s="216" t="s">
        <v>5</v>
      </c>
      <c r="I396" s="217"/>
      <c r="L396" s="213"/>
      <c r="M396" s="218"/>
      <c r="N396" s="219"/>
      <c r="O396" s="219"/>
      <c r="P396" s="219"/>
      <c r="Q396" s="219"/>
      <c r="R396" s="219"/>
      <c r="S396" s="219"/>
      <c r="T396" s="220"/>
      <c r="AT396" s="216" t="s">
        <v>135</v>
      </c>
      <c r="AU396" s="216" t="s">
        <v>81</v>
      </c>
      <c r="AV396" s="13" t="s">
        <v>74</v>
      </c>
      <c r="AW396" s="13" t="s">
        <v>33</v>
      </c>
      <c r="AX396" s="13" t="s">
        <v>69</v>
      </c>
      <c r="AY396" s="216" t="s">
        <v>116</v>
      </c>
    </row>
    <row r="397" spans="2:65" s="11" customFormat="1">
      <c r="B397" s="191"/>
      <c r="D397" s="192" t="s">
        <v>135</v>
      </c>
      <c r="E397" s="193" t="s">
        <v>5</v>
      </c>
      <c r="F397" s="194" t="s">
        <v>74</v>
      </c>
      <c r="H397" s="195">
        <v>1</v>
      </c>
      <c r="I397" s="196"/>
      <c r="L397" s="191"/>
      <c r="M397" s="197"/>
      <c r="N397" s="198"/>
      <c r="O397" s="198"/>
      <c r="P397" s="198"/>
      <c r="Q397" s="198"/>
      <c r="R397" s="198"/>
      <c r="S397" s="198"/>
      <c r="T397" s="199"/>
      <c r="AT397" s="193" t="s">
        <v>135</v>
      </c>
      <c r="AU397" s="193" t="s">
        <v>81</v>
      </c>
      <c r="AV397" s="11" t="s">
        <v>81</v>
      </c>
      <c r="AW397" s="11" t="s">
        <v>33</v>
      </c>
      <c r="AX397" s="11" t="s">
        <v>69</v>
      </c>
      <c r="AY397" s="193" t="s">
        <v>116</v>
      </c>
    </row>
    <row r="398" spans="2:65" s="12" customFormat="1">
      <c r="B398" s="200"/>
      <c r="D398" s="201" t="s">
        <v>135</v>
      </c>
      <c r="E398" s="202" t="s">
        <v>5</v>
      </c>
      <c r="F398" s="203" t="s">
        <v>137</v>
      </c>
      <c r="H398" s="204">
        <v>32</v>
      </c>
      <c r="I398" s="205"/>
      <c r="L398" s="200"/>
      <c r="M398" s="206"/>
      <c r="N398" s="207"/>
      <c r="O398" s="207"/>
      <c r="P398" s="207"/>
      <c r="Q398" s="207"/>
      <c r="R398" s="207"/>
      <c r="S398" s="207"/>
      <c r="T398" s="208"/>
      <c r="AT398" s="209" t="s">
        <v>135</v>
      </c>
      <c r="AU398" s="209" t="s">
        <v>81</v>
      </c>
      <c r="AV398" s="12" t="s">
        <v>122</v>
      </c>
      <c r="AW398" s="12" t="s">
        <v>33</v>
      </c>
      <c r="AX398" s="12" t="s">
        <v>74</v>
      </c>
      <c r="AY398" s="209" t="s">
        <v>116</v>
      </c>
    </row>
    <row r="399" spans="2:65" s="1" customFormat="1" ht="22.5" customHeight="1">
      <c r="B399" s="168"/>
      <c r="C399" s="181" t="s">
        <v>542</v>
      </c>
      <c r="D399" s="181" t="s">
        <v>129</v>
      </c>
      <c r="E399" s="182" t="s">
        <v>543</v>
      </c>
      <c r="F399" s="183" t="s">
        <v>544</v>
      </c>
      <c r="G399" s="184" t="s">
        <v>150</v>
      </c>
      <c r="H399" s="185">
        <v>1</v>
      </c>
      <c r="I399" s="186"/>
      <c r="J399" s="187">
        <f>ROUND(I399*H399,2)</f>
        <v>0</v>
      </c>
      <c r="K399" s="183"/>
      <c r="L399" s="188"/>
      <c r="M399" s="189" t="s">
        <v>5</v>
      </c>
      <c r="N399" s="190" t="s">
        <v>40</v>
      </c>
      <c r="O399" s="41"/>
      <c r="P399" s="178">
        <f>O399*H399</f>
        <v>0</v>
      </c>
      <c r="Q399" s="178">
        <v>6.9999999999999999E-4</v>
      </c>
      <c r="R399" s="178">
        <f>Q399*H399</f>
        <v>6.9999999999999999E-4</v>
      </c>
      <c r="S399" s="178">
        <v>0</v>
      </c>
      <c r="T399" s="179">
        <f>S399*H399</f>
        <v>0</v>
      </c>
      <c r="AR399" s="23" t="s">
        <v>133</v>
      </c>
      <c r="AT399" s="23" t="s">
        <v>129</v>
      </c>
      <c r="AU399" s="23" t="s">
        <v>81</v>
      </c>
      <c r="AY399" s="23" t="s">
        <v>116</v>
      </c>
      <c r="BE399" s="180">
        <f>IF(N399="základní",J399,0)</f>
        <v>0</v>
      </c>
      <c r="BF399" s="180">
        <f>IF(N399="snížená",J399,0)</f>
        <v>0</v>
      </c>
      <c r="BG399" s="180">
        <f>IF(N399="zákl. přenesená",J399,0)</f>
        <v>0</v>
      </c>
      <c r="BH399" s="180">
        <f>IF(N399="sníž. přenesená",J399,0)</f>
        <v>0</v>
      </c>
      <c r="BI399" s="180">
        <f>IF(N399="nulová",J399,0)</f>
        <v>0</v>
      </c>
      <c r="BJ399" s="23" t="s">
        <v>74</v>
      </c>
      <c r="BK399" s="180">
        <f>ROUND(I399*H399,2)</f>
        <v>0</v>
      </c>
      <c r="BL399" s="23" t="s">
        <v>122</v>
      </c>
      <c r="BM399" s="23" t="s">
        <v>545</v>
      </c>
    </row>
    <row r="400" spans="2:65" s="1" customFormat="1" ht="22.5" customHeight="1">
      <c r="B400" s="168"/>
      <c r="C400" s="181" t="s">
        <v>546</v>
      </c>
      <c r="D400" s="181" t="s">
        <v>129</v>
      </c>
      <c r="E400" s="182" t="s">
        <v>547</v>
      </c>
      <c r="F400" s="183" t="s">
        <v>548</v>
      </c>
      <c r="G400" s="184" t="s">
        <v>150</v>
      </c>
      <c r="H400" s="185">
        <v>20</v>
      </c>
      <c r="I400" s="186"/>
      <c r="J400" s="187">
        <f>ROUND(I400*H400,2)</f>
        <v>0</v>
      </c>
      <c r="K400" s="183"/>
      <c r="L400" s="188"/>
      <c r="M400" s="189" t="s">
        <v>5</v>
      </c>
      <c r="N400" s="190" t="s">
        <v>40</v>
      </c>
      <c r="O400" s="41"/>
      <c r="P400" s="178">
        <f>O400*H400</f>
        <v>0</v>
      </c>
      <c r="Q400" s="178">
        <v>8.0000000000000004E-4</v>
      </c>
      <c r="R400" s="178">
        <f>Q400*H400</f>
        <v>1.6E-2</v>
      </c>
      <c r="S400" s="178">
        <v>0</v>
      </c>
      <c r="T400" s="179">
        <f>S400*H400</f>
        <v>0</v>
      </c>
      <c r="AR400" s="23" t="s">
        <v>133</v>
      </c>
      <c r="AT400" s="23" t="s">
        <v>129</v>
      </c>
      <c r="AU400" s="23" t="s">
        <v>81</v>
      </c>
      <c r="AY400" s="23" t="s">
        <v>116</v>
      </c>
      <c r="BE400" s="180">
        <f>IF(N400="základní",J400,0)</f>
        <v>0</v>
      </c>
      <c r="BF400" s="180">
        <f>IF(N400="snížená",J400,0)</f>
        <v>0</v>
      </c>
      <c r="BG400" s="180">
        <f>IF(N400="zákl. přenesená",J400,0)</f>
        <v>0</v>
      </c>
      <c r="BH400" s="180">
        <f>IF(N400="sníž. přenesená",J400,0)</f>
        <v>0</v>
      </c>
      <c r="BI400" s="180">
        <f>IF(N400="nulová",J400,0)</f>
        <v>0</v>
      </c>
      <c r="BJ400" s="23" t="s">
        <v>74</v>
      </c>
      <c r="BK400" s="180">
        <f>ROUND(I400*H400,2)</f>
        <v>0</v>
      </c>
      <c r="BL400" s="23" t="s">
        <v>122</v>
      </c>
      <c r="BM400" s="23" t="s">
        <v>549</v>
      </c>
    </row>
    <row r="401" spans="2:65" s="1" customFormat="1" ht="22.5" customHeight="1">
      <c r="B401" s="168"/>
      <c r="C401" s="181" t="s">
        <v>550</v>
      </c>
      <c r="D401" s="181" t="s">
        <v>129</v>
      </c>
      <c r="E401" s="182" t="s">
        <v>551</v>
      </c>
      <c r="F401" s="183" t="s">
        <v>1049</v>
      </c>
      <c r="G401" s="184" t="s">
        <v>150</v>
      </c>
      <c r="H401" s="185">
        <v>11</v>
      </c>
      <c r="I401" s="186"/>
      <c r="J401" s="187">
        <f>ROUND(I401*H401,2)</f>
        <v>0</v>
      </c>
      <c r="K401" s="183"/>
      <c r="L401" s="188"/>
      <c r="M401" s="189" t="s">
        <v>5</v>
      </c>
      <c r="N401" s="190" t="s">
        <v>40</v>
      </c>
      <c r="O401" s="41"/>
      <c r="P401" s="178">
        <f>O401*H401</f>
        <v>0</v>
      </c>
      <c r="Q401" s="178">
        <v>1E-3</v>
      </c>
      <c r="R401" s="178">
        <f>Q401*H401</f>
        <v>1.0999999999999999E-2</v>
      </c>
      <c r="S401" s="178">
        <v>0</v>
      </c>
      <c r="T401" s="179">
        <f>S401*H401</f>
        <v>0</v>
      </c>
      <c r="AR401" s="23" t="s">
        <v>133</v>
      </c>
      <c r="AT401" s="23" t="s">
        <v>129</v>
      </c>
      <c r="AU401" s="23" t="s">
        <v>81</v>
      </c>
      <c r="AY401" s="23" t="s">
        <v>116</v>
      </c>
      <c r="BE401" s="180">
        <f>IF(N401="základní",J401,0)</f>
        <v>0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23" t="s">
        <v>74</v>
      </c>
      <c r="BK401" s="180">
        <f>ROUND(I401*H401,2)</f>
        <v>0</v>
      </c>
      <c r="BL401" s="23" t="s">
        <v>122</v>
      </c>
      <c r="BM401" s="23" t="s">
        <v>552</v>
      </c>
    </row>
    <row r="402" spans="2:65" s="1" customFormat="1" ht="31.5" customHeight="1">
      <c r="B402" s="168"/>
      <c r="C402" s="169" t="s">
        <v>553</v>
      </c>
      <c r="D402" s="169" t="s">
        <v>119</v>
      </c>
      <c r="E402" s="170" t="s">
        <v>554</v>
      </c>
      <c r="F402" s="171" t="s">
        <v>1126</v>
      </c>
      <c r="G402" s="172" t="s">
        <v>150</v>
      </c>
      <c r="H402" s="173">
        <v>6</v>
      </c>
      <c r="I402" s="174"/>
      <c r="J402" s="175">
        <f>ROUND(I402*H402,2)</f>
        <v>0</v>
      </c>
      <c r="K402" s="171"/>
      <c r="L402" s="40"/>
      <c r="M402" s="176" t="s">
        <v>5</v>
      </c>
      <c r="N402" s="177" t="s">
        <v>40</v>
      </c>
      <c r="O402" s="41"/>
      <c r="P402" s="178">
        <f>O402*H402</f>
        <v>0</v>
      </c>
      <c r="Q402" s="178">
        <v>0</v>
      </c>
      <c r="R402" s="178">
        <f>Q402*H402</f>
        <v>0</v>
      </c>
      <c r="S402" s="178">
        <v>0</v>
      </c>
      <c r="T402" s="179">
        <f>S402*H402</f>
        <v>0</v>
      </c>
      <c r="AR402" s="23" t="s">
        <v>122</v>
      </c>
      <c r="AT402" s="23" t="s">
        <v>119</v>
      </c>
      <c r="AU402" s="23" t="s">
        <v>81</v>
      </c>
      <c r="AY402" s="23" t="s">
        <v>116</v>
      </c>
      <c r="BE402" s="180">
        <f>IF(N402="základní",J402,0)</f>
        <v>0</v>
      </c>
      <c r="BF402" s="180">
        <f>IF(N402="snížená",J402,0)</f>
        <v>0</v>
      </c>
      <c r="BG402" s="180">
        <f>IF(N402="zákl. přenesená",J402,0)</f>
        <v>0</v>
      </c>
      <c r="BH402" s="180">
        <f>IF(N402="sníž. přenesená",J402,0)</f>
        <v>0</v>
      </c>
      <c r="BI402" s="180">
        <f>IF(N402="nulová",J402,0)</f>
        <v>0</v>
      </c>
      <c r="BJ402" s="23" t="s">
        <v>74</v>
      </c>
      <c r="BK402" s="180">
        <f>ROUND(I402*H402,2)</f>
        <v>0</v>
      </c>
      <c r="BL402" s="23" t="s">
        <v>122</v>
      </c>
      <c r="BM402" s="23" t="s">
        <v>555</v>
      </c>
    </row>
    <row r="403" spans="2:65" s="13" customFormat="1">
      <c r="B403" s="213"/>
      <c r="D403" s="192" t="s">
        <v>135</v>
      </c>
      <c r="E403" s="214" t="s">
        <v>5</v>
      </c>
      <c r="F403" s="215" t="s">
        <v>556</v>
      </c>
      <c r="H403" s="216" t="s">
        <v>5</v>
      </c>
      <c r="I403" s="217"/>
      <c r="L403" s="213"/>
      <c r="M403" s="218"/>
      <c r="N403" s="219"/>
      <c r="O403" s="219"/>
      <c r="P403" s="219"/>
      <c r="Q403" s="219"/>
      <c r="R403" s="219"/>
      <c r="S403" s="219"/>
      <c r="T403" s="220"/>
      <c r="AT403" s="216" t="s">
        <v>135</v>
      </c>
      <c r="AU403" s="216" t="s">
        <v>81</v>
      </c>
      <c r="AV403" s="13" t="s">
        <v>74</v>
      </c>
      <c r="AW403" s="13" t="s">
        <v>33</v>
      </c>
      <c r="AX403" s="13" t="s">
        <v>69</v>
      </c>
      <c r="AY403" s="216" t="s">
        <v>116</v>
      </c>
    </row>
    <row r="404" spans="2:65" s="11" customFormat="1">
      <c r="B404" s="191"/>
      <c r="D404" s="192" t="s">
        <v>135</v>
      </c>
      <c r="E404" s="193" t="s">
        <v>5</v>
      </c>
      <c r="F404" s="194" t="s">
        <v>126</v>
      </c>
      <c r="H404" s="195">
        <v>3</v>
      </c>
      <c r="I404" s="196"/>
      <c r="L404" s="191"/>
      <c r="M404" s="197"/>
      <c r="N404" s="198"/>
      <c r="O404" s="198"/>
      <c r="P404" s="198"/>
      <c r="Q404" s="198"/>
      <c r="R404" s="198"/>
      <c r="S404" s="198"/>
      <c r="T404" s="199"/>
      <c r="AT404" s="193" t="s">
        <v>135</v>
      </c>
      <c r="AU404" s="193" t="s">
        <v>81</v>
      </c>
      <c r="AV404" s="11" t="s">
        <v>81</v>
      </c>
      <c r="AW404" s="11" t="s">
        <v>33</v>
      </c>
      <c r="AX404" s="11" t="s">
        <v>69</v>
      </c>
      <c r="AY404" s="193" t="s">
        <v>116</v>
      </c>
    </row>
    <row r="405" spans="2:65" s="13" customFormat="1">
      <c r="B405" s="213"/>
      <c r="D405" s="192" t="s">
        <v>135</v>
      </c>
      <c r="E405" s="214" t="s">
        <v>5</v>
      </c>
      <c r="F405" s="215" t="s">
        <v>557</v>
      </c>
      <c r="H405" s="216" t="s">
        <v>5</v>
      </c>
      <c r="I405" s="217"/>
      <c r="L405" s="213"/>
      <c r="M405" s="218"/>
      <c r="N405" s="219"/>
      <c r="O405" s="219"/>
      <c r="P405" s="219"/>
      <c r="Q405" s="219"/>
      <c r="R405" s="219"/>
      <c r="S405" s="219"/>
      <c r="T405" s="220"/>
      <c r="AT405" s="216" t="s">
        <v>135</v>
      </c>
      <c r="AU405" s="216" t="s">
        <v>81</v>
      </c>
      <c r="AV405" s="13" t="s">
        <v>74</v>
      </c>
      <c r="AW405" s="13" t="s">
        <v>33</v>
      </c>
      <c r="AX405" s="13" t="s">
        <v>69</v>
      </c>
      <c r="AY405" s="216" t="s">
        <v>116</v>
      </c>
    </row>
    <row r="406" spans="2:65" s="11" customFormat="1">
      <c r="B406" s="191"/>
      <c r="D406" s="192" t="s">
        <v>135</v>
      </c>
      <c r="E406" s="193" t="s">
        <v>5</v>
      </c>
      <c r="F406" s="194" t="s">
        <v>74</v>
      </c>
      <c r="H406" s="195">
        <v>1</v>
      </c>
      <c r="I406" s="196"/>
      <c r="L406" s="191"/>
      <c r="M406" s="197"/>
      <c r="N406" s="198"/>
      <c r="O406" s="198"/>
      <c r="P406" s="198"/>
      <c r="Q406" s="198"/>
      <c r="R406" s="198"/>
      <c r="S406" s="198"/>
      <c r="T406" s="199"/>
      <c r="AT406" s="193" t="s">
        <v>135</v>
      </c>
      <c r="AU406" s="193" t="s">
        <v>81</v>
      </c>
      <c r="AV406" s="11" t="s">
        <v>81</v>
      </c>
      <c r="AW406" s="11" t="s">
        <v>33</v>
      </c>
      <c r="AX406" s="11" t="s">
        <v>69</v>
      </c>
      <c r="AY406" s="193" t="s">
        <v>116</v>
      </c>
    </row>
    <row r="407" spans="2:65" s="13" customFormat="1">
      <c r="B407" s="213"/>
      <c r="D407" s="192" t="s">
        <v>135</v>
      </c>
      <c r="E407" s="214" t="s">
        <v>5</v>
      </c>
      <c r="F407" s="215" t="s">
        <v>558</v>
      </c>
      <c r="H407" s="216" t="s">
        <v>5</v>
      </c>
      <c r="I407" s="217"/>
      <c r="L407" s="213"/>
      <c r="M407" s="218"/>
      <c r="N407" s="219"/>
      <c r="O407" s="219"/>
      <c r="P407" s="219"/>
      <c r="Q407" s="219"/>
      <c r="R407" s="219"/>
      <c r="S407" s="219"/>
      <c r="T407" s="220"/>
      <c r="AT407" s="216" t="s">
        <v>135</v>
      </c>
      <c r="AU407" s="216" t="s">
        <v>81</v>
      </c>
      <c r="AV407" s="13" t="s">
        <v>74</v>
      </c>
      <c r="AW407" s="13" t="s">
        <v>33</v>
      </c>
      <c r="AX407" s="13" t="s">
        <v>69</v>
      </c>
      <c r="AY407" s="216" t="s">
        <v>116</v>
      </c>
    </row>
    <row r="408" spans="2:65" s="11" customFormat="1">
      <c r="B408" s="191"/>
      <c r="D408" s="192" t="s">
        <v>135</v>
      </c>
      <c r="E408" s="193" t="s">
        <v>5</v>
      </c>
      <c r="F408" s="194" t="s">
        <v>81</v>
      </c>
      <c r="H408" s="195">
        <v>2</v>
      </c>
      <c r="I408" s="196"/>
      <c r="L408" s="191"/>
      <c r="M408" s="197"/>
      <c r="N408" s="198"/>
      <c r="O408" s="198"/>
      <c r="P408" s="198"/>
      <c r="Q408" s="198"/>
      <c r="R408" s="198"/>
      <c r="S408" s="198"/>
      <c r="T408" s="199"/>
      <c r="AT408" s="193" t="s">
        <v>135</v>
      </c>
      <c r="AU408" s="193" t="s">
        <v>81</v>
      </c>
      <c r="AV408" s="11" t="s">
        <v>81</v>
      </c>
      <c r="AW408" s="11" t="s">
        <v>33</v>
      </c>
      <c r="AX408" s="11" t="s">
        <v>69</v>
      </c>
      <c r="AY408" s="193" t="s">
        <v>116</v>
      </c>
    </row>
    <row r="409" spans="2:65" s="12" customFormat="1">
      <c r="B409" s="200"/>
      <c r="D409" s="201" t="s">
        <v>135</v>
      </c>
      <c r="E409" s="202" t="s">
        <v>5</v>
      </c>
      <c r="F409" s="203" t="s">
        <v>137</v>
      </c>
      <c r="H409" s="204">
        <v>6</v>
      </c>
      <c r="I409" s="205"/>
      <c r="L409" s="200"/>
      <c r="M409" s="206"/>
      <c r="N409" s="207"/>
      <c r="O409" s="207"/>
      <c r="P409" s="207"/>
      <c r="Q409" s="207"/>
      <c r="R409" s="207"/>
      <c r="S409" s="207"/>
      <c r="T409" s="208"/>
      <c r="AT409" s="209" t="s">
        <v>135</v>
      </c>
      <c r="AU409" s="209" t="s">
        <v>81</v>
      </c>
      <c r="AV409" s="12" t="s">
        <v>122</v>
      </c>
      <c r="AW409" s="12" t="s">
        <v>33</v>
      </c>
      <c r="AX409" s="12" t="s">
        <v>74</v>
      </c>
      <c r="AY409" s="209" t="s">
        <v>116</v>
      </c>
    </row>
    <row r="410" spans="2:65" s="1" customFormat="1" ht="22.5" customHeight="1">
      <c r="B410" s="168"/>
      <c r="C410" s="181" t="s">
        <v>559</v>
      </c>
      <c r="D410" s="181" t="s">
        <v>129</v>
      </c>
      <c r="E410" s="182" t="s">
        <v>560</v>
      </c>
      <c r="F410" s="183" t="s">
        <v>561</v>
      </c>
      <c r="G410" s="184" t="s">
        <v>150</v>
      </c>
      <c r="H410" s="185">
        <v>1</v>
      </c>
      <c r="I410" s="186"/>
      <c r="J410" s="187">
        <f>ROUND(I410*H410,2)</f>
        <v>0</v>
      </c>
      <c r="K410" s="183"/>
      <c r="L410" s="188"/>
      <c r="M410" s="189" t="s">
        <v>5</v>
      </c>
      <c r="N410" s="190" t="s">
        <v>40</v>
      </c>
      <c r="O410" s="41"/>
      <c r="P410" s="178">
        <f>O410*H410</f>
        <v>0</v>
      </c>
      <c r="Q410" s="178">
        <v>1.1999999999999999E-3</v>
      </c>
      <c r="R410" s="178">
        <f>Q410*H410</f>
        <v>1.1999999999999999E-3</v>
      </c>
      <c r="S410" s="178">
        <v>0</v>
      </c>
      <c r="T410" s="179">
        <f>S410*H410</f>
        <v>0</v>
      </c>
      <c r="AR410" s="23" t="s">
        <v>133</v>
      </c>
      <c r="AT410" s="23" t="s">
        <v>129</v>
      </c>
      <c r="AU410" s="23" t="s">
        <v>81</v>
      </c>
      <c r="AY410" s="23" t="s">
        <v>116</v>
      </c>
      <c r="BE410" s="180">
        <f>IF(N410="základní",J410,0)</f>
        <v>0</v>
      </c>
      <c r="BF410" s="180">
        <f>IF(N410="snížená",J410,0)</f>
        <v>0</v>
      </c>
      <c r="BG410" s="180">
        <f>IF(N410="zákl. přenesená",J410,0)</f>
        <v>0</v>
      </c>
      <c r="BH410" s="180">
        <f>IF(N410="sníž. přenesená",J410,0)</f>
        <v>0</v>
      </c>
      <c r="BI410" s="180">
        <f>IF(N410="nulová",J410,0)</f>
        <v>0</v>
      </c>
      <c r="BJ410" s="23" t="s">
        <v>74</v>
      </c>
      <c r="BK410" s="180">
        <f>ROUND(I410*H410,2)</f>
        <v>0</v>
      </c>
      <c r="BL410" s="23" t="s">
        <v>122</v>
      </c>
      <c r="BM410" s="23" t="s">
        <v>562</v>
      </c>
    </row>
    <row r="411" spans="2:65" s="1" customFormat="1" ht="22.5" customHeight="1">
      <c r="B411" s="168"/>
      <c r="C411" s="181" t="s">
        <v>563</v>
      </c>
      <c r="D411" s="181" t="s">
        <v>129</v>
      </c>
      <c r="E411" s="182" t="s">
        <v>564</v>
      </c>
      <c r="F411" s="183" t="s">
        <v>565</v>
      </c>
      <c r="G411" s="184" t="s">
        <v>150</v>
      </c>
      <c r="H411" s="185">
        <v>3</v>
      </c>
      <c r="I411" s="186"/>
      <c r="J411" s="187">
        <f>ROUND(I411*H411,2)</f>
        <v>0</v>
      </c>
      <c r="K411" s="183"/>
      <c r="L411" s="188"/>
      <c r="M411" s="189" t="s">
        <v>5</v>
      </c>
      <c r="N411" s="190" t="s">
        <v>40</v>
      </c>
      <c r="O411" s="41"/>
      <c r="P411" s="178">
        <f>O411*H411</f>
        <v>0</v>
      </c>
      <c r="Q411" s="178">
        <v>1.1999999999999999E-3</v>
      </c>
      <c r="R411" s="178">
        <f>Q411*H411</f>
        <v>3.5999999999999999E-3</v>
      </c>
      <c r="S411" s="178">
        <v>0</v>
      </c>
      <c r="T411" s="179">
        <f>S411*H411</f>
        <v>0</v>
      </c>
      <c r="AR411" s="23" t="s">
        <v>133</v>
      </c>
      <c r="AT411" s="23" t="s">
        <v>129</v>
      </c>
      <c r="AU411" s="23" t="s">
        <v>81</v>
      </c>
      <c r="AY411" s="23" t="s">
        <v>116</v>
      </c>
      <c r="BE411" s="180">
        <f>IF(N411="základní",J411,0)</f>
        <v>0</v>
      </c>
      <c r="BF411" s="180">
        <f>IF(N411="snížená",J411,0)</f>
        <v>0</v>
      </c>
      <c r="BG411" s="180">
        <f>IF(N411="zákl. přenesená",J411,0)</f>
        <v>0</v>
      </c>
      <c r="BH411" s="180">
        <f>IF(N411="sníž. přenesená",J411,0)</f>
        <v>0</v>
      </c>
      <c r="BI411" s="180">
        <f>IF(N411="nulová",J411,0)</f>
        <v>0</v>
      </c>
      <c r="BJ411" s="23" t="s">
        <v>74</v>
      </c>
      <c r="BK411" s="180">
        <f>ROUND(I411*H411,2)</f>
        <v>0</v>
      </c>
      <c r="BL411" s="23" t="s">
        <v>122</v>
      </c>
      <c r="BM411" s="23" t="s">
        <v>566</v>
      </c>
    </row>
    <row r="412" spans="2:65" s="1" customFormat="1" ht="22.5" customHeight="1">
      <c r="B412" s="168"/>
      <c r="C412" s="181" t="s">
        <v>567</v>
      </c>
      <c r="D412" s="181" t="s">
        <v>129</v>
      </c>
      <c r="E412" s="182" t="s">
        <v>568</v>
      </c>
      <c r="F412" s="183" t="s">
        <v>1050</v>
      </c>
      <c r="G412" s="184" t="s">
        <v>150</v>
      </c>
      <c r="H412" s="185">
        <v>2</v>
      </c>
      <c r="I412" s="186"/>
      <c r="J412" s="187">
        <f>ROUND(I412*H412,2)</f>
        <v>0</v>
      </c>
      <c r="K412" s="183"/>
      <c r="L412" s="188"/>
      <c r="M412" s="189" t="s">
        <v>5</v>
      </c>
      <c r="N412" s="190" t="s">
        <v>40</v>
      </c>
      <c r="O412" s="41"/>
      <c r="P412" s="178">
        <f>O412*H412</f>
        <v>0</v>
      </c>
      <c r="Q412" s="178">
        <v>1.6000000000000001E-3</v>
      </c>
      <c r="R412" s="178">
        <f>Q412*H412</f>
        <v>3.2000000000000002E-3</v>
      </c>
      <c r="S412" s="178">
        <v>0</v>
      </c>
      <c r="T412" s="179">
        <f>S412*H412</f>
        <v>0</v>
      </c>
      <c r="AR412" s="23" t="s">
        <v>133</v>
      </c>
      <c r="AT412" s="23" t="s">
        <v>129</v>
      </c>
      <c r="AU412" s="23" t="s">
        <v>81</v>
      </c>
      <c r="AY412" s="23" t="s">
        <v>116</v>
      </c>
      <c r="BE412" s="180">
        <f>IF(N412="základní",J412,0)</f>
        <v>0</v>
      </c>
      <c r="BF412" s="180">
        <f>IF(N412="snížená",J412,0)</f>
        <v>0</v>
      </c>
      <c r="BG412" s="180">
        <f>IF(N412="zákl. přenesená",J412,0)</f>
        <v>0</v>
      </c>
      <c r="BH412" s="180">
        <f>IF(N412="sníž. přenesená",J412,0)</f>
        <v>0</v>
      </c>
      <c r="BI412" s="180">
        <f>IF(N412="nulová",J412,0)</f>
        <v>0</v>
      </c>
      <c r="BJ412" s="23" t="s">
        <v>74</v>
      </c>
      <c r="BK412" s="180">
        <f>ROUND(I412*H412,2)</f>
        <v>0</v>
      </c>
      <c r="BL412" s="23" t="s">
        <v>122</v>
      </c>
      <c r="BM412" s="23" t="s">
        <v>569</v>
      </c>
    </row>
    <row r="413" spans="2:65" s="1" customFormat="1" ht="31.5" customHeight="1">
      <c r="B413" s="168"/>
      <c r="C413" s="169" t="s">
        <v>570</v>
      </c>
      <c r="D413" s="169" t="s">
        <v>119</v>
      </c>
      <c r="E413" s="170" t="s">
        <v>571</v>
      </c>
      <c r="F413" s="171" t="s">
        <v>1127</v>
      </c>
      <c r="G413" s="172" t="s">
        <v>150</v>
      </c>
      <c r="H413" s="173">
        <v>1</v>
      </c>
      <c r="I413" s="174"/>
      <c r="J413" s="175">
        <f>ROUND(I413*H413,2)</f>
        <v>0</v>
      </c>
      <c r="K413" s="171"/>
      <c r="L413" s="40"/>
      <c r="M413" s="176" t="s">
        <v>5</v>
      </c>
      <c r="N413" s="177" t="s">
        <v>40</v>
      </c>
      <c r="O413" s="41"/>
      <c r="P413" s="178">
        <f>O413*H413</f>
        <v>0</v>
      </c>
      <c r="Q413" s="178">
        <v>0</v>
      </c>
      <c r="R413" s="178">
        <f>Q413*H413</f>
        <v>0</v>
      </c>
      <c r="S413" s="178">
        <v>0</v>
      </c>
      <c r="T413" s="179">
        <f>S413*H413</f>
        <v>0</v>
      </c>
      <c r="AR413" s="23" t="s">
        <v>122</v>
      </c>
      <c r="AT413" s="23" t="s">
        <v>119</v>
      </c>
      <c r="AU413" s="23" t="s">
        <v>81</v>
      </c>
      <c r="AY413" s="23" t="s">
        <v>116</v>
      </c>
      <c r="BE413" s="180">
        <f>IF(N413="základní",J413,0)</f>
        <v>0</v>
      </c>
      <c r="BF413" s="180">
        <f>IF(N413="snížená",J413,0)</f>
        <v>0</v>
      </c>
      <c r="BG413" s="180">
        <f>IF(N413="zákl. přenesená",J413,0)</f>
        <v>0</v>
      </c>
      <c r="BH413" s="180">
        <f>IF(N413="sníž. přenesená",J413,0)</f>
        <v>0</v>
      </c>
      <c r="BI413" s="180">
        <f>IF(N413="nulová",J413,0)</f>
        <v>0</v>
      </c>
      <c r="BJ413" s="23" t="s">
        <v>74</v>
      </c>
      <c r="BK413" s="180">
        <f>ROUND(I413*H413,2)</f>
        <v>0</v>
      </c>
      <c r="BL413" s="23" t="s">
        <v>122</v>
      </c>
      <c r="BM413" s="23" t="s">
        <v>572</v>
      </c>
    </row>
    <row r="414" spans="2:65" s="13" customFormat="1">
      <c r="B414" s="213"/>
      <c r="D414" s="192" t="s">
        <v>135</v>
      </c>
      <c r="E414" s="214" t="s">
        <v>5</v>
      </c>
      <c r="F414" s="215" t="s">
        <v>573</v>
      </c>
      <c r="H414" s="216" t="s">
        <v>5</v>
      </c>
      <c r="I414" s="217"/>
      <c r="L414" s="213"/>
      <c r="M414" s="218"/>
      <c r="N414" s="219"/>
      <c r="O414" s="219"/>
      <c r="P414" s="219"/>
      <c r="Q414" s="219"/>
      <c r="R414" s="219"/>
      <c r="S414" s="219"/>
      <c r="T414" s="220"/>
      <c r="AT414" s="216" t="s">
        <v>135</v>
      </c>
      <c r="AU414" s="216" t="s">
        <v>81</v>
      </c>
      <c r="AV414" s="13" t="s">
        <v>74</v>
      </c>
      <c r="AW414" s="13" t="s">
        <v>33</v>
      </c>
      <c r="AX414" s="13" t="s">
        <v>69</v>
      </c>
      <c r="AY414" s="216" t="s">
        <v>116</v>
      </c>
    </row>
    <row r="415" spans="2:65" s="11" customFormat="1">
      <c r="B415" s="191"/>
      <c r="D415" s="192" t="s">
        <v>135</v>
      </c>
      <c r="E415" s="193" t="s">
        <v>5</v>
      </c>
      <c r="F415" s="194" t="s">
        <v>74</v>
      </c>
      <c r="H415" s="195">
        <v>1</v>
      </c>
      <c r="I415" s="196"/>
      <c r="L415" s="191"/>
      <c r="M415" s="197"/>
      <c r="N415" s="198"/>
      <c r="O415" s="198"/>
      <c r="P415" s="198"/>
      <c r="Q415" s="198"/>
      <c r="R415" s="198"/>
      <c r="S415" s="198"/>
      <c r="T415" s="199"/>
      <c r="AT415" s="193" t="s">
        <v>135</v>
      </c>
      <c r="AU415" s="193" t="s">
        <v>81</v>
      </c>
      <c r="AV415" s="11" t="s">
        <v>81</v>
      </c>
      <c r="AW415" s="11" t="s">
        <v>33</v>
      </c>
      <c r="AX415" s="11" t="s">
        <v>69</v>
      </c>
      <c r="AY415" s="193" t="s">
        <v>116</v>
      </c>
    </row>
    <row r="416" spans="2:65" s="12" customFormat="1">
      <c r="B416" s="200"/>
      <c r="D416" s="201" t="s">
        <v>135</v>
      </c>
      <c r="E416" s="202" t="s">
        <v>5</v>
      </c>
      <c r="F416" s="203" t="s">
        <v>137</v>
      </c>
      <c r="H416" s="204">
        <v>1</v>
      </c>
      <c r="I416" s="205"/>
      <c r="L416" s="200"/>
      <c r="M416" s="206"/>
      <c r="N416" s="207"/>
      <c r="O416" s="207"/>
      <c r="P416" s="207"/>
      <c r="Q416" s="207"/>
      <c r="R416" s="207"/>
      <c r="S416" s="207"/>
      <c r="T416" s="208"/>
      <c r="AT416" s="209" t="s">
        <v>135</v>
      </c>
      <c r="AU416" s="209" t="s">
        <v>81</v>
      </c>
      <c r="AV416" s="12" t="s">
        <v>122</v>
      </c>
      <c r="AW416" s="12" t="s">
        <v>33</v>
      </c>
      <c r="AX416" s="12" t="s">
        <v>74</v>
      </c>
      <c r="AY416" s="209" t="s">
        <v>116</v>
      </c>
    </row>
    <row r="417" spans="2:65" s="1" customFormat="1" ht="22.5" customHeight="1">
      <c r="B417" s="168"/>
      <c r="C417" s="181" t="s">
        <v>574</v>
      </c>
      <c r="D417" s="181" t="s">
        <v>129</v>
      </c>
      <c r="E417" s="182" t="s">
        <v>575</v>
      </c>
      <c r="F417" s="183" t="s">
        <v>576</v>
      </c>
      <c r="G417" s="184" t="s">
        <v>150</v>
      </c>
      <c r="H417" s="185">
        <v>1</v>
      </c>
      <c r="I417" s="186"/>
      <c r="J417" s="187">
        <f t="shared" ref="J417:J432" si="20">ROUND(I417*H417,2)</f>
        <v>0</v>
      </c>
      <c r="K417" s="183"/>
      <c r="L417" s="188"/>
      <c r="M417" s="189" t="s">
        <v>5</v>
      </c>
      <c r="N417" s="190" t="s">
        <v>40</v>
      </c>
      <c r="O417" s="41"/>
      <c r="P417" s="178">
        <f t="shared" ref="P417:P432" si="21">O417*H417</f>
        <v>0</v>
      </c>
      <c r="Q417" s="178">
        <v>8.0000000000000004E-4</v>
      </c>
      <c r="R417" s="178">
        <f t="shared" ref="R417:R432" si="22">Q417*H417</f>
        <v>8.0000000000000004E-4</v>
      </c>
      <c r="S417" s="178">
        <v>0</v>
      </c>
      <c r="T417" s="179">
        <f t="shared" ref="T417:T432" si="23">S417*H417</f>
        <v>0</v>
      </c>
      <c r="AR417" s="23" t="s">
        <v>133</v>
      </c>
      <c r="AT417" s="23" t="s">
        <v>129</v>
      </c>
      <c r="AU417" s="23" t="s">
        <v>81</v>
      </c>
      <c r="AY417" s="23" t="s">
        <v>116</v>
      </c>
      <c r="BE417" s="180">
        <f t="shared" ref="BE417:BE432" si="24">IF(N417="základní",J417,0)</f>
        <v>0</v>
      </c>
      <c r="BF417" s="180">
        <f t="shared" ref="BF417:BF432" si="25">IF(N417="snížená",J417,0)</f>
        <v>0</v>
      </c>
      <c r="BG417" s="180">
        <f t="shared" ref="BG417:BG432" si="26">IF(N417="zákl. přenesená",J417,0)</f>
        <v>0</v>
      </c>
      <c r="BH417" s="180">
        <f t="shared" ref="BH417:BH432" si="27">IF(N417="sníž. přenesená",J417,0)</f>
        <v>0</v>
      </c>
      <c r="BI417" s="180">
        <f t="shared" ref="BI417:BI432" si="28">IF(N417="nulová",J417,0)</f>
        <v>0</v>
      </c>
      <c r="BJ417" s="23" t="s">
        <v>74</v>
      </c>
      <c r="BK417" s="180">
        <f t="shared" ref="BK417:BK432" si="29">ROUND(I417*H417,2)</f>
        <v>0</v>
      </c>
      <c r="BL417" s="23" t="s">
        <v>122</v>
      </c>
      <c r="BM417" s="23" t="s">
        <v>577</v>
      </c>
    </row>
    <row r="418" spans="2:65" s="1" customFormat="1" ht="22.5" customHeight="1">
      <c r="B418" s="168"/>
      <c r="C418" s="169" t="s">
        <v>578</v>
      </c>
      <c r="D418" s="169" t="s">
        <v>119</v>
      </c>
      <c r="E418" s="170" t="s">
        <v>579</v>
      </c>
      <c r="F418" s="171" t="s">
        <v>1128</v>
      </c>
      <c r="G418" s="172" t="s">
        <v>150</v>
      </c>
      <c r="H418" s="173">
        <v>12</v>
      </c>
      <c r="I418" s="174"/>
      <c r="J418" s="175">
        <f t="shared" si="20"/>
        <v>0</v>
      </c>
      <c r="K418" s="171"/>
      <c r="L418" s="40"/>
      <c r="M418" s="176" t="s">
        <v>5</v>
      </c>
      <c r="N418" s="177" t="s">
        <v>40</v>
      </c>
      <c r="O418" s="41"/>
      <c r="P418" s="178">
        <f t="shared" si="21"/>
        <v>0</v>
      </c>
      <c r="Q418" s="178">
        <v>0.34089999999999998</v>
      </c>
      <c r="R418" s="178">
        <f t="shared" si="22"/>
        <v>4.0907999999999998</v>
      </c>
      <c r="S418" s="178">
        <v>0</v>
      </c>
      <c r="T418" s="179">
        <f t="shared" si="23"/>
        <v>0</v>
      </c>
      <c r="AR418" s="23" t="s">
        <v>122</v>
      </c>
      <c r="AT418" s="23" t="s">
        <v>119</v>
      </c>
      <c r="AU418" s="23" t="s">
        <v>81</v>
      </c>
      <c r="AY418" s="23" t="s">
        <v>116</v>
      </c>
      <c r="BE418" s="180">
        <f t="shared" si="24"/>
        <v>0</v>
      </c>
      <c r="BF418" s="180">
        <f t="shared" si="25"/>
        <v>0</v>
      </c>
      <c r="BG418" s="180">
        <f t="shared" si="26"/>
        <v>0</v>
      </c>
      <c r="BH418" s="180">
        <f t="shared" si="27"/>
        <v>0</v>
      </c>
      <c r="BI418" s="180">
        <f t="shared" si="28"/>
        <v>0</v>
      </c>
      <c r="BJ418" s="23" t="s">
        <v>74</v>
      </c>
      <c r="BK418" s="180">
        <f t="shared" si="29"/>
        <v>0</v>
      </c>
      <c r="BL418" s="23" t="s">
        <v>122</v>
      </c>
      <c r="BM418" s="23" t="s">
        <v>580</v>
      </c>
    </row>
    <row r="419" spans="2:65" s="1" customFormat="1" ht="22.5" customHeight="1">
      <c r="B419" s="168"/>
      <c r="C419" s="169" t="s">
        <v>581</v>
      </c>
      <c r="D419" s="169" t="s">
        <v>119</v>
      </c>
      <c r="E419" s="170" t="s">
        <v>582</v>
      </c>
      <c r="F419" s="171" t="s">
        <v>1129</v>
      </c>
      <c r="G419" s="172" t="s">
        <v>150</v>
      </c>
      <c r="H419" s="173">
        <v>12</v>
      </c>
      <c r="I419" s="174"/>
      <c r="J419" s="175">
        <f t="shared" si="20"/>
        <v>0</v>
      </c>
      <c r="K419" s="171"/>
      <c r="L419" s="40"/>
      <c r="M419" s="176" t="s">
        <v>5</v>
      </c>
      <c r="N419" s="177" t="s">
        <v>40</v>
      </c>
      <c r="O419" s="41"/>
      <c r="P419" s="178">
        <f t="shared" si="21"/>
        <v>0</v>
      </c>
      <c r="Q419" s="178">
        <v>1.17E-2</v>
      </c>
      <c r="R419" s="178">
        <f t="shared" si="22"/>
        <v>0.1404</v>
      </c>
      <c r="S419" s="178">
        <v>0</v>
      </c>
      <c r="T419" s="179">
        <f t="shared" si="23"/>
        <v>0</v>
      </c>
      <c r="AR419" s="23" t="s">
        <v>122</v>
      </c>
      <c r="AT419" s="23" t="s">
        <v>119</v>
      </c>
      <c r="AU419" s="23" t="s">
        <v>81</v>
      </c>
      <c r="AY419" s="23" t="s">
        <v>116</v>
      </c>
      <c r="BE419" s="180">
        <f t="shared" si="24"/>
        <v>0</v>
      </c>
      <c r="BF419" s="180">
        <f t="shared" si="25"/>
        <v>0</v>
      </c>
      <c r="BG419" s="180">
        <f t="shared" si="26"/>
        <v>0</v>
      </c>
      <c r="BH419" s="180">
        <f t="shared" si="27"/>
        <v>0</v>
      </c>
      <c r="BI419" s="180">
        <f t="shared" si="28"/>
        <v>0</v>
      </c>
      <c r="BJ419" s="23" t="s">
        <v>74</v>
      </c>
      <c r="BK419" s="180">
        <f t="shared" si="29"/>
        <v>0</v>
      </c>
      <c r="BL419" s="23" t="s">
        <v>122</v>
      </c>
      <c r="BM419" s="23" t="s">
        <v>583</v>
      </c>
    </row>
    <row r="420" spans="2:65" s="1" customFormat="1" ht="22.5" customHeight="1">
      <c r="B420" s="168"/>
      <c r="C420" s="181" t="s">
        <v>584</v>
      </c>
      <c r="D420" s="181" t="s">
        <v>129</v>
      </c>
      <c r="E420" s="182" t="s">
        <v>585</v>
      </c>
      <c r="F420" s="183" t="s">
        <v>586</v>
      </c>
      <c r="G420" s="184" t="s">
        <v>150</v>
      </c>
      <c r="H420" s="185">
        <v>12</v>
      </c>
      <c r="I420" s="186"/>
      <c r="J420" s="187">
        <f t="shared" si="20"/>
        <v>0</v>
      </c>
      <c r="K420" s="183"/>
      <c r="L420" s="188"/>
      <c r="M420" s="189" t="s">
        <v>5</v>
      </c>
      <c r="N420" s="190" t="s">
        <v>40</v>
      </c>
      <c r="O420" s="41"/>
      <c r="P420" s="178">
        <f t="shared" si="21"/>
        <v>0</v>
      </c>
      <c r="Q420" s="178">
        <v>2.7E-2</v>
      </c>
      <c r="R420" s="178">
        <f t="shared" si="22"/>
        <v>0.32400000000000001</v>
      </c>
      <c r="S420" s="178">
        <v>0</v>
      </c>
      <c r="T420" s="179">
        <f t="shared" si="23"/>
        <v>0</v>
      </c>
      <c r="AR420" s="23" t="s">
        <v>133</v>
      </c>
      <c r="AT420" s="23" t="s">
        <v>129</v>
      </c>
      <c r="AU420" s="23" t="s">
        <v>81</v>
      </c>
      <c r="AY420" s="23" t="s">
        <v>116</v>
      </c>
      <c r="BE420" s="180">
        <f t="shared" si="24"/>
        <v>0</v>
      </c>
      <c r="BF420" s="180">
        <f t="shared" si="25"/>
        <v>0</v>
      </c>
      <c r="BG420" s="180">
        <f t="shared" si="26"/>
        <v>0</v>
      </c>
      <c r="BH420" s="180">
        <f t="shared" si="27"/>
        <v>0</v>
      </c>
      <c r="BI420" s="180">
        <f t="shared" si="28"/>
        <v>0</v>
      </c>
      <c r="BJ420" s="23" t="s">
        <v>74</v>
      </c>
      <c r="BK420" s="180">
        <f t="shared" si="29"/>
        <v>0</v>
      </c>
      <c r="BL420" s="23" t="s">
        <v>122</v>
      </c>
      <c r="BM420" s="23" t="s">
        <v>587</v>
      </c>
    </row>
    <row r="421" spans="2:65" s="1" customFormat="1" ht="22.5" customHeight="1">
      <c r="B421" s="168"/>
      <c r="C421" s="181" t="s">
        <v>588</v>
      </c>
      <c r="D421" s="181" t="s">
        <v>129</v>
      </c>
      <c r="E421" s="182" t="s">
        <v>589</v>
      </c>
      <c r="F421" s="183" t="s">
        <v>590</v>
      </c>
      <c r="G421" s="184" t="s">
        <v>150</v>
      </c>
      <c r="H421" s="185">
        <v>10</v>
      </c>
      <c r="I421" s="186"/>
      <c r="J421" s="187">
        <f t="shared" si="20"/>
        <v>0</v>
      </c>
      <c r="K421" s="183"/>
      <c r="L421" s="188"/>
      <c r="M421" s="189" t="s">
        <v>5</v>
      </c>
      <c r="N421" s="190" t="s">
        <v>40</v>
      </c>
      <c r="O421" s="41"/>
      <c r="P421" s="178">
        <f t="shared" si="21"/>
        <v>0</v>
      </c>
      <c r="Q421" s="178">
        <v>0.04</v>
      </c>
      <c r="R421" s="178">
        <f t="shared" si="22"/>
        <v>0.4</v>
      </c>
      <c r="S421" s="178">
        <v>0</v>
      </c>
      <c r="T421" s="179">
        <f t="shared" si="23"/>
        <v>0</v>
      </c>
      <c r="AR421" s="23" t="s">
        <v>133</v>
      </c>
      <c r="AT421" s="23" t="s">
        <v>129</v>
      </c>
      <c r="AU421" s="23" t="s">
        <v>81</v>
      </c>
      <c r="AY421" s="23" t="s">
        <v>116</v>
      </c>
      <c r="BE421" s="180">
        <f t="shared" si="24"/>
        <v>0</v>
      </c>
      <c r="BF421" s="180">
        <f t="shared" si="25"/>
        <v>0</v>
      </c>
      <c r="BG421" s="180">
        <f t="shared" si="26"/>
        <v>0</v>
      </c>
      <c r="BH421" s="180">
        <f t="shared" si="27"/>
        <v>0</v>
      </c>
      <c r="BI421" s="180">
        <f t="shared" si="28"/>
        <v>0</v>
      </c>
      <c r="BJ421" s="23" t="s">
        <v>74</v>
      </c>
      <c r="BK421" s="180">
        <f t="shared" si="29"/>
        <v>0</v>
      </c>
      <c r="BL421" s="23" t="s">
        <v>122</v>
      </c>
      <c r="BM421" s="23" t="s">
        <v>591</v>
      </c>
    </row>
    <row r="422" spans="2:65" s="1" customFormat="1" ht="22.5" customHeight="1">
      <c r="B422" s="168"/>
      <c r="C422" s="181" t="s">
        <v>592</v>
      </c>
      <c r="D422" s="181" t="s">
        <v>129</v>
      </c>
      <c r="E422" s="182" t="s">
        <v>593</v>
      </c>
      <c r="F422" s="183" t="s">
        <v>594</v>
      </c>
      <c r="G422" s="184" t="s">
        <v>150</v>
      </c>
      <c r="H422" s="185">
        <v>1</v>
      </c>
      <c r="I422" s="186"/>
      <c r="J422" s="187">
        <f t="shared" si="20"/>
        <v>0</v>
      </c>
      <c r="K422" s="183"/>
      <c r="L422" s="188"/>
      <c r="M422" s="189" t="s">
        <v>5</v>
      </c>
      <c r="N422" s="190" t="s">
        <v>40</v>
      </c>
      <c r="O422" s="41"/>
      <c r="P422" s="178">
        <f t="shared" si="21"/>
        <v>0</v>
      </c>
      <c r="Q422" s="178">
        <v>5.8000000000000003E-2</v>
      </c>
      <c r="R422" s="178">
        <f t="shared" si="22"/>
        <v>5.8000000000000003E-2</v>
      </c>
      <c r="S422" s="178">
        <v>0</v>
      </c>
      <c r="T422" s="179">
        <f t="shared" si="23"/>
        <v>0</v>
      </c>
      <c r="AR422" s="23" t="s">
        <v>133</v>
      </c>
      <c r="AT422" s="23" t="s">
        <v>129</v>
      </c>
      <c r="AU422" s="23" t="s">
        <v>81</v>
      </c>
      <c r="AY422" s="23" t="s">
        <v>116</v>
      </c>
      <c r="BE422" s="180">
        <f t="shared" si="24"/>
        <v>0</v>
      </c>
      <c r="BF422" s="180">
        <f t="shared" si="25"/>
        <v>0</v>
      </c>
      <c r="BG422" s="180">
        <f t="shared" si="26"/>
        <v>0</v>
      </c>
      <c r="BH422" s="180">
        <f t="shared" si="27"/>
        <v>0</v>
      </c>
      <c r="BI422" s="180">
        <f t="shared" si="28"/>
        <v>0</v>
      </c>
      <c r="BJ422" s="23" t="s">
        <v>74</v>
      </c>
      <c r="BK422" s="180">
        <f t="shared" si="29"/>
        <v>0</v>
      </c>
      <c r="BL422" s="23" t="s">
        <v>122</v>
      </c>
      <c r="BM422" s="23" t="s">
        <v>595</v>
      </c>
    </row>
    <row r="423" spans="2:65" s="1" customFormat="1" ht="22.5" customHeight="1">
      <c r="B423" s="168"/>
      <c r="C423" s="181" t="s">
        <v>596</v>
      </c>
      <c r="D423" s="181" t="s">
        <v>129</v>
      </c>
      <c r="E423" s="182" t="s">
        <v>597</v>
      </c>
      <c r="F423" s="183" t="s">
        <v>598</v>
      </c>
      <c r="G423" s="184" t="s">
        <v>150</v>
      </c>
      <c r="H423" s="185">
        <v>1</v>
      </c>
      <c r="I423" s="186"/>
      <c r="J423" s="187">
        <f t="shared" si="20"/>
        <v>0</v>
      </c>
      <c r="K423" s="183"/>
      <c r="L423" s="188"/>
      <c r="M423" s="189" t="s">
        <v>5</v>
      </c>
      <c r="N423" s="190" t="s">
        <v>40</v>
      </c>
      <c r="O423" s="41"/>
      <c r="P423" s="178">
        <f t="shared" si="21"/>
        <v>0</v>
      </c>
      <c r="Q423" s="178">
        <v>0.111</v>
      </c>
      <c r="R423" s="178">
        <f t="shared" si="22"/>
        <v>0.111</v>
      </c>
      <c r="S423" s="178">
        <v>0</v>
      </c>
      <c r="T423" s="179">
        <f t="shared" si="23"/>
        <v>0</v>
      </c>
      <c r="AR423" s="23" t="s">
        <v>133</v>
      </c>
      <c r="AT423" s="23" t="s">
        <v>129</v>
      </c>
      <c r="AU423" s="23" t="s">
        <v>81</v>
      </c>
      <c r="AY423" s="23" t="s">
        <v>116</v>
      </c>
      <c r="BE423" s="180">
        <f t="shared" si="24"/>
        <v>0</v>
      </c>
      <c r="BF423" s="180">
        <f t="shared" si="25"/>
        <v>0</v>
      </c>
      <c r="BG423" s="180">
        <f t="shared" si="26"/>
        <v>0</v>
      </c>
      <c r="BH423" s="180">
        <f t="shared" si="27"/>
        <v>0</v>
      </c>
      <c r="BI423" s="180">
        <f t="shared" si="28"/>
        <v>0</v>
      </c>
      <c r="BJ423" s="23" t="s">
        <v>74</v>
      </c>
      <c r="BK423" s="180">
        <f t="shared" si="29"/>
        <v>0</v>
      </c>
      <c r="BL423" s="23" t="s">
        <v>122</v>
      </c>
      <c r="BM423" s="23" t="s">
        <v>599</v>
      </c>
    </row>
    <row r="424" spans="2:65" s="1" customFormat="1" ht="22.5" customHeight="1">
      <c r="B424" s="168"/>
      <c r="C424" s="181" t="s">
        <v>600</v>
      </c>
      <c r="D424" s="181" t="s">
        <v>129</v>
      </c>
      <c r="E424" s="182" t="s">
        <v>601</v>
      </c>
      <c r="F424" s="183" t="s">
        <v>602</v>
      </c>
      <c r="G424" s="184" t="s">
        <v>150</v>
      </c>
      <c r="H424" s="185">
        <v>8</v>
      </c>
      <c r="I424" s="186"/>
      <c r="J424" s="187">
        <f t="shared" si="20"/>
        <v>0</v>
      </c>
      <c r="K424" s="183"/>
      <c r="L424" s="188"/>
      <c r="M424" s="189" t="s">
        <v>5</v>
      </c>
      <c r="N424" s="190" t="s">
        <v>40</v>
      </c>
      <c r="O424" s="41"/>
      <c r="P424" s="178">
        <f t="shared" si="21"/>
        <v>0</v>
      </c>
      <c r="Q424" s="178">
        <v>5.7000000000000002E-2</v>
      </c>
      <c r="R424" s="178">
        <f t="shared" si="22"/>
        <v>0.45600000000000002</v>
      </c>
      <c r="S424" s="178">
        <v>0</v>
      </c>
      <c r="T424" s="179">
        <f t="shared" si="23"/>
        <v>0</v>
      </c>
      <c r="AR424" s="23" t="s">
        <v>133</v>
      </c>
      <c r="AT424" s="23" t="s">
        <v>129</v>
      </c>
      <c r="AU424" s="23" t="s">
        <v>81</v>
      </c>
      <c r="AY424" s="23" t="s">
        <v>116</v>
      </c>
      <c r="BE424" s="180">
        <f t="shared" si="24"/>
        <v>0</v>
      </c>
      <c r="BF424" s="180">
        <f t="shared" si="25"/>
        <v>0</v>
      </c>
      <c r="BG424" s="180">
        <f t="shared" si="26"/>
        <v>0</v>
      </c>
      <c r="BH424" s="180">
        <f t="shared" si="27"/>
        <v>0</v>
      </c>
      <c r="BI424" s="180">
        <f t="shared" si="28"/>
        <v>0</v>
      </c>
      <c r="BJ424" s="23" t="s">
        <v>74</v>
      </c>
      <c r="BK424" s="180">
        <f t="shared" si="29"/>
        <v>0</v>
      </c>
      <c r="BL424" s="23" t="s">
        <v>122</v>
      </c>
      <c r="BM424" s="23" t="s">
        <v>603</v>
      </c>
    </row>
    <row r="425" spans="2:65" s="1" customFormat="1" ht="22.5" customHeight="1">
      <c r="B425" s="168"/>
      <c r="C425" s="181" t="s">
        <v>604</v>
      </c>
      <c r="D425" s="181" t="s">
        <v>129</v>
      </c>
      <c r="E425" s="182" t="s">
        <v>605</v>
      </c>
      <c r="F425" s="183" t="s">
        <v>606</v>
      </c>
      <c r="G425" s="184" t="s">
        <v>150</v>
      </c>
      <c r="H425" s="185">
        <v>12</v>
      </c>
      <c r="I425" s="186"/>
      <c r="J425" s="187">
        <f t="shared" si="20"/>
        <v>0</v>
      </c>
      <c r="K425" s="183"/>
      <c r="L425" s="188"/>
      <c r="M425" s="189" t="s">
        <v>5</v>
      </c>
      <c r="N425" s="190" t="s">
        <v>40</v>
      </c>
      <c r="O425" s="41"/>
      <c r="P425" s="178">
        <f t="shared" si="21"/>
        <v>0</v>
      </c>
      <c r="Q425" s="178">
        <v>6.0000000000000001E-3</v>
      </c>
      <c r="R425" s="178">
        <f t="shared" si="22"/>
        <v>7.2000000000000008E-2</v>
      </c>
      <c r="S425" s="178">
        <v>0</v>
      </c>
      <c r="T425" s="179">
        <f t="shared" si="23"/>
        <v>0</v>
      </c>
      <c r="AR425" s="23" t="s">
        <v>133</v>
      </c>
      <c r="AT425" s="23" t="s">
        <v>129</v>
      </c>
      <c r="AU425" s="23" t="s">
        <v>81</v>
      </c>
      <c r="AY425" s="23" t="s">
        <v>116</v>
      </c>
      <c r="BE425" s="180">
        <f t="shared" si="24"/>
        <v>0</v>
      </c>
      <c r="BF425" s="180">
        <f t="shared" si="25"/>
        <v>0</v>
      </c>
      <c r="BG425" s="180">
        <f t="shared" si="26"/>
        <v>0</v>
      </c>
      <c r="BH425" s="180">
        <f t="shared" si="27"/>
        <v>0</v>
      </c>
      <c r="BI425" s="180">
        <f t="shared" si="28"/>
        <v>0</v>
      </c>
      <c r="BJ425" s="23" t="s">
        <v>74</v>
      </c>
      <c r="BK425" s="180">
        <f t="shared" si="29"/>
        <v>0</v>
      </c>
      <c r="BL425" s="23" t="s">
        <v>122</v>
      </c>
      <c r="BM425" s="23" t="s">
        <v>607</v>
      </c>
    </row>
    <row r="426" spans="2:65" s="1" customFormat="1" ht="22.5" customHeight="1">
      <c r="B426" s="168"/>
      <c r="C426" s="181" t="s">
        <v>608</v>
      </c>
      <c r="D426" s="181" t="s">
        <v>129</v>
      </c>
      <c r="E426" s="182" t="s">
        <v>609</v>
      </c>
      <c r="F426" s="183" t="s">
        <v>610</v>
      </c>
      <c r="G426" s="184" t="s">
        <v>150</v>
      </c>
      <c r="H426" s="185">
        <v>12</v>
      </c>
      <c r="I426" s="186"/>
      <c r="J426" s="187">
        <f t="shared" si="20"/>
        <v>0</v>
      </c>
      <c r="K426" s="183"/>
      <c r="L426" s="188"/>
      <c r="M426" s="189" t="s">
        <v>5</v>
      </c>
      <c r="N426" s="190" t="s">
        <v>40</v>
      </c>
      <c r="O426" s="41"/>
      <c r="P426" s="178">
        <f t="shared" si="21"/>
        <v>0</v>
      </c>
      <c r="Q426" s="178">
        <v>0.06</v>
      </c>
      <c r="R426" s="178">
        <f t="shared" si="22"/>
        <v>0.72</v>
      </c>
      <c r="S426" s="178">
        <v>0</v>
      </c>
      <c r="T426" s="179">
        <f t="shared" si="23"/>
        <v>0</v>
      </c>
      <c r="AR426" s="23" t="s">
        <v>133</v>
      </c>
      <c r="AT426" s="23" t="s">
        <v>129</v>
      </c>
      <c r="AU426" s="23" t="s">
        <v>81</v>
      </c>
      <c r="AY426" s="23" t="s">
        <v>116</v>
      </c>
      <c r="BE426" s="180">
        <f t="shared" si="24"/>
        <v>0</v>
      </c>
      <c r="BF426" s="180">
        <f t="shared" si="25"/>
        <v>0</v>
      </c>
      <c r="BG426" s="180">
        <f t="shared" si="26"/>
        <v>0</v>
      </c>
      <c r="BH426" s="180">
        <f t="shared" si="27"/>
        <v>0</v>
      </c>
      <c r="BI426" s="180">
        <f t="shared" si="28"/>
        <v>0</v>
      </c>
      <c r="BJ426" s="23" t="s">
        <v>74</v>
      </c>
      <c r="BK426" s="180">
        <f t="shared" si="29"/>
        <v>0</v>
      </c>
      <c r="BL426" s="23" t="s">
        <v>122</v>
      </c>
      <c r="BM426" s="23" t="s">
        <v>611</v>
      </c>
    </row>
    <row r="427" spans="2:65" s="1" customFormat="1" ht="22.5" customHeight="1">
      <c r="B427" s="168"/>
      <c r="C427" s="181" t="s">
        <v>612</v>
      </c>
      <c r="D427" s="181" t="s">
        <v>129</v>
      </c>
      <c r="E427" s="182" t="s">
        <v>613</v>
      </c>
      <c r="F427" s="183" t="s">
        <v>614</v>
      </c>
      <c r="G427" s="184" t="s">
        <v>150</v>
      </c>
      <c r="H427" s="185">
        <v>12</v>
      </c>
      <c r="I427" s="186"/>
      <c r="J427" s="187">
        <f t="shared" si="20"/>
        <v>0</v>
      </c>
      <c r="K427" s="183"/>
      <c r="L427" s="188"/>
      <c r="M427" s="189" t="s">
        <v>5</v>
      </c>
      <c r="N427" s="190" t="s">
        <v>40</v>
      </c>
      <c r="O427" s="41"/>
      <c r="P427" s="178">
        <f t="shared" si="21"/>
        <v>0</v>
      </c>
      <c r="Q427" s="178">
        <v>5.8000000000000003E-2</v>
      </c>
      <c r="R427" s="178">
        <f t="shared" si="22"/>
        <v>0.69600000000000006</v>
      </c>
      <c r="S427" s="178">
        <v>0</v>
      </c>
      <c r="T427" s="179">
        <f t="shared" si="23"/>
        <v>0</v>
      </c>
      <c r="AR427" s="23" t="s">
        <v>133</v>
      </c>
      <c r="AT427" s="23" t="s">
        <v>129</v>
      </c>
      <c r="AU427" s="23" t="s">
        <v>81</v>
      </c>
      <c r="AY427" s="23" t="s">
        <v>116</v>
      </c>
      <c r="BE427" s="180">
        <f t="shared" si="24"/>
        <v>0</v>
      </c>
      <c r="BF427" s="180">
        <f t="shared" si="25"/>
        <v>0</v>
      </c>
      <c r="BG427" s="180">
        <f t="shared" si="26"/>
        <v>0</v>
      </c>
      <c r="BH427" s="180">
        <f t="shared" si="27"/>
        <v>0</v>
      </c>
      <c r="BI427" s="180">
        <f t="shared" si="28"/>
        <v>0</v>
      </c>
      <c r="BJ427" s="23" t="s">
        <v>74</v>
      </c>
      <c r="BK427" s="180">
        <f t="shared" si="29"/>
        <v>0</v>
      </c>
      <c r="BL427" s="23" t="s">
        <v>122</v>
      </c>
      <c r="BM427" s="23" t="s">
        <v>615</v>
      </c>
    </row>
    <row r="428" spans="2:65" s="1" customFormat="1" ht="22.5" customHeight="1">
      <c r="B428" s="168"/>
      <c r="C428" s="181" t="s">
        <v>616</v>
      </c>
      <c r="D428" s="181" t="s">
        <v>129</v>
      </c>
      <c r="E428" s="182" t="s">
        <v>617</v>
      </c>
      <c r="F428" s="183" t="s">
        <v>618</v>
      </c>
      <c r="G428" s="184" t="s">
        <v>150</v>
      </c>
      <c r="H428" s="185">
        <v>1</v>
      </c>
      <c r="I428" s="186"/>
      <c r="J428" s="187">
        <f t="shared" si="20"/>
        <v>0</v>
      </c>
      <c r="K428" s="183"/>
      <c r="L428" s="188"/>
      <c r="M428" s="189" t="s">
        <v>5</v>
      </c>
      <c r="N428" s="190" t="s">
        <v>40</v>
      </c>
      <c r="O428" s="41"/>
      <c r="P428" s="178">
        <f t="shared" si="21"/>
        <v>0</v>
      </c>
      <c r="Q428" s="178">
        <v>0.04</v>
      </c>
      <c r="R428" s="178">
        <f t="shared" si="22"/>
        <v>0.04</v>
      </c>
      <c r="S428" s="178">
        <v>0</v>
      </c>
      <c r="T428" s="179">
        <f t="shared" si="23"/>
        <v>0</v>
      </c>
      <c r="AR428" s="23" t="s">
        <v>133</v>
      </c>
      <c r="AT428" s="23" t="s">
        <v>129</v>
      </c>
      <c r="AU428" s="23" t="s">
        <v>81</v>
      </c>
      <c r="AY428" s="23" t="s">
        <v>116</v>
      </c>
      <c r="BE428" s="180">
        <f t="shared" si="24"/>
        <v>0</v>
      </c>
      <c r="BF428" s="180">
        <f t="shared" si="25"/>
        <v>0</v>
      </c>
      <c r="BG428" s="180">
        <f t="shared" si="26"/>
        <v>0</v>
      </c>
      <c r="BH428" s="180">
        <f t="shared" si="27"/>
        <v>0</v>
      </c>
      <c r="BI428" s="180">
        <f t="shared" si="28"/>
        <v>0</v>
      </c>
      <c r="BJ428" s="23" t="s">
        <v>74</v>
      </c>
      <c r="BK428" s="180">
        <f t="shared" si="29"/>
        <v>0</v>
      </c>
      <c r="BL428" s="23" t="s">
        <v>122</v>
      </c>
      <c r="BM428" s="23" t="s">
        <v>619</v>
      </c>
    </row>
    <row r="429" spans="2:65" s="1" customFormat="1" ht="22.5" customHeight="1">
      <c r="B429" s="168"/>
      <c r="C429" s="181" t="s">
        <v>620</v>
      </c>
      <c r="D429" s="181" t="s">
        <v>129</v>
      </c>
      <c r="E429" s="182" t="s">
        <v>621</v>
      </c>
      <c r="F429" s="183" t="s">
        <v>598</v>
      </c>
      <c r="G429" s="184" t="s">
        <v>150</v>
      </c>
      <c r="H429" s="185">
        <v>6</v>
      </c>
      <c r="I429" s="186"/>
      <c r="J429" s="187">
        <f t="shared" si="20"/>
        <v>0</v>
      </c>
      <c r="K429" s="183"/>
      <c r="L429" s="188"/>
      <c r="M429" s="189" t="s">
        <v>5</v>
      </c>
      <c r="N429" s="190" t="s">
        <v>40</v>
      </c>
      <c r="O429" s="41"/>
      <c r="P429" s="178">
        <f t="shared" si="21"/>
        <v>0</v>
      </c>
      <c r="Q429" s="178">
        <v>0.111</v>
      </c>
      <c r="R429" s="178">
        <f t="shared" si="22"/>
        <v>0.66600000000000004</v>
      </c>
      <c r="S429" s="178">
        <v>0</v>
      </c>
      <c r="T429" s="179">
        <f t="shared" si="23"/>
        <v>0</v>
      </c>
      <c r="AR429" s="23" t="s">
        <v>133</v>
      </c>
      <c r="AT429" s="23" t="s">
        <v>129</v>
      </c>
      <c r="AU429" s="23" t="s">
        <v>81</v>
      </c>
      <c r="AY429" s="23" t="s">
        <v>116</v>
      </c>
      <c r="BE429" s="180">
        <f t="shared" si="24"/>
        <v>0</v>
      </c>
      <c r="BF429" s="180">
        <f t="shared" si="25"/>
        <v>0</v>
      </c>
      <c r="BG429" s="180">
        <f t="shared" si="26"/>
        <v>0</v>
      </c>
      <c r="BH429" s="180">
        <f t="shared" si="27"/>
        <v>0</v>
      </c>
      <c r="BI429" s="180">
        <f t="shared" si="28"/>
        <v>0</v>
      </c>
      <c r="BJ429" s="23" t="s">
        <v>74</v>
      </c>
      <c r="BK429" s="180">
        <f t="shared" si="29"/>
        <v>0</v>
      </c>
      <c r="BL429" s="23" t="s">
        <v>122</v>
      </c>
      <c r="BM429" s="23" t="s">
        <v>622</v>
      </c>
    </row>
    <row r="430" spans="2:65" s="1" customFormat="1" ht="22.5" customHeight="1">
      <c r="B430" s="168"/>
      <c r="C430" s="181" t="s">
        <v>623</v>
      </c>
      <c r="D430" s="181" t="s">
        <v>129</v>
      </c>
      <c r="E430" s="182" t="s">
        <v>624</v>
      </c>
      <c r="F430" s="183" t="s">
        <v>625</v>
      </c>
      <c r="G430" s="184" t="s">
        <v>150</v>
      </c>
      <c r="H430" s="185">
        <v>10</v>
      </c>
      <c r="I430" s="186"/>
      <c r="J430" s="187">
        <f t="shared" si="20"/>
        <v>0</v>
      </c>
      <c r="K430" s="183"/>
      <c r="L430" s="188"/>
      <c r="M430" s="189" t="s">
        <v>5</v>
      </c>
      <c r="N430" s="190" t="s">
        <v>40</v>
      </c>
      <c r="O430" s="41"/>
      <c r="P430" s="178">
        <f t="shared" si="21"/>
        <v>0</v>
      </c>
      <c r="Q430" s="178">
        <v>0.08</v>
      </c>
      <c r="R430" s="178">
        <f t="shared" si="22"/>
        <v>0.8</v>
      </c>
      <c r="S430" s="178">
        <v>0</v>
      </c>
      <c r="T430" s="179">
        <f t="shared" si="23"/>
        <v>0</v>
      </c>
      <c r="AR430" s="23" t="s">
        <v>133</v>
      </c>
      <c r="AT430" s="23" t="s">
        <v>129</v>
      </c>
      <c r="AU430" s="23" t="s">
        <v>81</v>
      </c>
      <c r="AY430" s="23" t="s">
        <v>116</v>
      </c>
      <c r="BE430" s="180">
        <f t="shared" si="24"/>
        <v>0</v>
      </c>
      <c r="BF430" s="180">
        <f t="shared" si="25"/>
        <v>0</v>
      </c>
      <c r="BG430" s="180">
        <f t="shared" si="26"/>
        <v>0</v>
      </c>
      <c r="BH430" s="180">
        <f t="shared" si="27"/>
        <v>0</v>
      </c>
      <c r="BI430" s="180">
        <f t="shared" si="28"/>
        <v>0</v>
      </c>
      <c r="BJ430" s="23" t="s">
        <v>74</v>
      </c>
      <c r="BK430" s="180">
        <f t="shared" si="29"/>
        <v>0</v>
      </c>
      <c r="BL430" s="23" t="s">
        <v>122</v>
      </c>
      <c r="BM430" s="23" t="s">
        <v>626</v>
      </c>
    </row>
    <row r="431" spans="2:65" s="1" customFormat="1" ht="22.5" customHeight="1">
      <c r="B431" s="168"/>
      <c r="C431" s="181" t="s">
        <v>627</v>
      </c>
      <c r="D431" s="181" t="s">
        <v>129</v>
      </c>
      <c r="E431" s="182" t="s">
        <v>628</v>
      </c>
      <c r="F431" s="183" t="s">
        <v>629</v>
      </c>
      <c r="G431" s="184" t="s">
        <v>150</v>
      </c>
      <c r="H431" s="185">
        <v>11</v>
      </c>
      <c r="I431" s="186"/>
      <c r="J431" s="187">
        <f t="shared" si="20"/>
        <v>0</v>
      </c>
      <c r="K431" s="183"/>
      <c r="L431" s="188"/>
      <c r="M431" s="189" t="s">
        <v>5</v>
      </c>
      <c r="N431" s="190" t="s">
        <v>40</v>
      </c>
      <c r="O431" s="41"/>
      <c r="P431" s="178">
        <f t="shared" si="21"/>
        <v>0</v>
      </c>
      <c r="Q431" s="178">
        <v>7.1999999999999995E-2</v>
      </c>
      <c r="R431" s="178">
        <f t="shared" si="22"/>
        <v>0.79199999999999993</v>
      </c>
      <c r="S431" s="178">
        <v>0</v>
      </c>
      <c r="T431" s="179">
        <f t="shared" si="23"/>
        <v>0</v>
      </c>
      <c r="AR431" s="23" t="s">
        <v>133</v>
      </c>
      <c r="AT431" s="23" t="s">
        <v>129</v>
      </c>
      <c r="AU431" s="23" t="s">
        <v>81</v>
      </c>
      <c r="AY431" s="23" t="s">
        <v>116</v>
      </c>
      <c r="BE431" s="180">
        <f t="shared" si="24"/>
        <v>0</v>
      </c>
      <c r="BF431" s="180">
        <f t="shared" si="25"/>
        <v>0</v>
      </c>
      <c r="BG431" s="180">
        <f t="shared" si="26"/>
        <v>0</v>
      </c>
      <c r="BH431" s="180">
        <f t="shared" si="27"/>
        <v>0</v>
      </c>
      <c r="BI431" s="180">
        <f t="shared" si="28"/>
        <v>0</v>
      </c>
      <c r="BJ431" s="23" t="s">
        <v>74</v>
      </c>
      <c r="BK431" s="180">
        <f t="shared" si="29"/>
        <v>0</v>
      </c>
      <c r="BL431" s="23" t="s">
        <v>122</v>
      </c>
      <c r="BM431" s="23" t="s">
        <v>630</v>
      </c>
    </row>
    <row r="432" spans="2:65" s="1" customFormat="1" ht="22.5" customHeight="1">
      <c r="B432" s="168"/>
      <c r="C432" s="181" t="s">
        <v>631</v>
      </c>
      <c r="D432" s="181" t="s">
        <v>129</v>
      </c>
      <c r="E432" s="182" t="s">
        <v>632</v>
      </c>
      <c r="F432" s="183" t="s">
        <v>633</v>
      </c>
      <c r="G432" s="184" t="s">
        <v>150</v>
      </c>
      <c r="H432" s="185">
        <v>1</v>
      </c>
      <c r="I432" s="186"/>
      <c r="J432" s="187">
        <f t="shared" si="20"/>
        <v>0</v>
      </c>
      <c r="K432" s="183"/>
      <c r="L432" s="188"/>
      <c r="M432" s="189" t="s">
        <v>5</v>
      </c>
      <c r="N432" s="190" t="s">
        <v>40</v>
      </c>
      <c r="O432" s="41"/>
      <c r="P432" s="178">
        <f t="shared" si="21"/>
        <v>0</v>
      </c>
      <c r="Q432" s="178">
        <v>9.7000000000000003E-2</v>
      </c>
      <c r="R432" s="178">
        <f t="shared" si="22"/>
        <v>9.7000000000000003E-2</v>
      </c>
      <c r="S432" s="178">
        <v>0</v>
      </c>
      <c r="T432" s="179">
        <f t="shared" si="23"/>
        <v>0</v>
      </c>
      <c r="AR432" s="23" t="s">
        <v>133</v>
      </c>
      <c r="AT432" s="23" t="s">
        <v>129</v>
      </c>
      <c r="AU432" s="23" t="s">
        <v>81</v>
      </c>
      <c r="AY432" s="23" t="s">
        <v>116</v>
      </c>
      <c r="BE432" s="180">
        <f t="shared" si="24"/>
        <v>0</v>
      </c>
      <c r="BF432" s="180">
        <f t="shared" si="25"/>
        <v>0</v>
      </c>
      <c r="BG432" s="180">
        <f t="shared" si="26"/>
        <v>0</v>
      </c>
      <c r="BH432" s="180">
        <f t="shared" si="27"/>
        <v>0</v>
      </c>
      <c r="BI432" s="180">
        <f t="shared" si="28"/>
        <v>0</v>
      </c>
      <c r="BJ432" s="23" t="s">
        <v>74</v>
      </c>
      <c r="BK432" s="180">
        <f t="shared" si="29"/>
        <v>0</v>
      </c>
      <c r="BL432" s="23" t="s">
        <v>122</v>
      </c>
      <c r="BM432" s="23" t="s">
        <v>634</v>
      </c>
    </row>
    <row r="433" spans="2:65" s="10" customFormat="1" ht="29.85" customHeight="1">
      <c r="B433" s="154"/>
      <c r="D433" s="165" t="s">
        <v>68</v>
      </c>
      <c r="E433" s="166" t="s">
        <v>154</v>
      </c>
      <c r="F433" s="166" t="s">
        <v>635</v>
      </c>
      <c r="I433" s="157"/>
      <c r="J433" s="167">
        <f>BK433</f>
        <v>0</v>
      </c>
      <c r="L433" s="154"/>
      <c r="M433" s="159"/>
      <c r="N433" s="160"/>
      <c r="O433" s="160"/>
      <c r="P433" s="161">
        <f>SUM(P434:P572)</f>
        <v>0</v>
      </c>
      <c r="Q433" s="160"/>
      <c r="R433" s="161">
        <f>SUM(R434:R572)</f>
        <v>248.02018072000001</v>
      </c>
      <c r="S433" s="160"/>
      <c r="T433" s="162">
        <f>SUM(T434:T572)</f>
        <v>28.110500000000002</v>
      </c>
      <c r="AR433" s="155" t="s">
        <v>74</v>
      </c>
      <c r="AT433" s="163" t="s">
        <v>68</v>
      </c>
      <c r="AU433" s="163" t="s">
        <v>74</v>
      </c>
      <c r="AY433" s="155" t="s">
        <v>116</v>
      </c>
      <c r="BK433" s="164">
        <f>SUM(BK434:BK572)</f>
        <v>0</v>
      </c>
    </row>
    <row r="434" spans="2:65" s="1" customFormat="1" ht="22.5" customHeight="1">
      <c r="B434" s="168"/>
      <c r="C434" s="169" t="s">
        <v>636</v>
      </c>
      <c r="D434" s="169" t="s">
        <v>119</v>
      </c>
      <c r="E434" s="170" t="s">
        <v>637</v>
      </c>
      <c r="F434" s="171" t="s">
        <v>1130</v>
      </c>
      <c r="G434" s="172" t="s">
        <v>638</v>
      </c>
      <c r="H434" s="173">
        <v>30</v>
      </c>
      <c r="I434" s="174"/>
      <c r="J434" s="175">
        <f>ROUND(I434*H434,2)</f>
        <v>0</v>
      </c>
      <c r="K434" s="171" t="s">
        <v>5</v>
      </c>
      <c r="L434" s="40"/>
      <c r="M434" s="176" t="s">
        <v>5</v>
      </c>
      <c r="N434" s="177" t="s">
        <v>40</v>
      </c>
      <c r="O434" s="41"/>
      <c r="P434" s="178">
        <f>O434*H434</f>
        <v>0</v>
      </c>
      <c r="Q434" s="178">
        <v>0</v>
      </c>
      <c r="R434" s="178">
        <f>Q434*H434</f>
        <v>0</v>
      </c>
      <c r="S434" s="178">
        <v>0</v>
      </c>
      <c r="T434" s="179">
        <f>S434*H434</f>
        <v>0</v>
      </c>
      <c r="AR434" s="23" t="s">
        <v>122</v>
      </c>
      <c r="AT434" s="23" t="s">
        <v>119</v>
      </c>
      <c r="AU434" s="23" t="s">
        <v>81</v>
      </c>
      <c r="AY434" s="23" t="s">
        <v>116</v>
      </c>
      <c r="BE434" s="180">
        <f>IF(N434="základní",J434,0)</f>
        <v>0</v>
      </c>
      <c r="BF434" s="180">
        <f>IF(N434="snížená",J434,0)</f>
        <v>0</v>
      </c>
      <c r="BG434" s="180">
        <f>IF(N434="zákl. přenesená",J434,0)</f>
        <v>0</v>
      </c>
      <c r="BH434" s="180">
        <f>IF(N434="sníž. přenesená",J434,0)</f>
        <v>0</v>
      </c>
      <c r="BI434" s="180">
        <f>IF(N434="nulová",J434,0)</f>
        <v>0</v>
      </c>
      <c r="BJ434" s="23" t="s">
        <v>74</v>
      </c>
      <c r="BK434" s="180">
        <f>ROUND(I434*H434,2)</f>
        <v>0</v>
      </c>
      <c r="BL434" s="23" t="s">
        <v>122</v>
      </c>
      <c r="BM434" s="23" t="s">
        <v>639</v>
      </c>
    </row>
    <row r="435" spans="2:65" s="1" customFormat="1" ht="22.5" customHeight="1">
      <c r="B435" s="168"/>
      <c r="C435" s="169" t="s">
        <v>640</v>
      </c>
      <c r="D435" s="169" t="s">
        <v>119</v>
      </c>
      <c r="E435" s="170" t="s">
        <v>641</v>
      </c>
      <c r="F435" s="171" t="s">
        <v>1131</v>
      </c>
      <c r="G435" s="172" t="s">
        <v>200</v>
      </c>
      <c r="H435" s="173">
        <v>26.733000000000001</v>
      </c>
      <c r="I435" s="174"/>
      <c r="J435" s="175">
        <f>ROUND(I435*H435,2)</f>
        <v>0</v>
      </c>
      <c r="K435" s="171"/>
      <c r="L435" s="40"/>
      <c r="M435" s="176" t="s">
        <v>5</v>
      </c>
      <c r="N435" s="177" t="s">
        <v>40</v>
      </c>
      <c r="O435" s="41"/>
      <c r="P435" s="178">
        <f>O435*H435</f>
        <v>0</v>
      </c>
      <c r="Q435" s="178">
        <v>8.4000000000000003E-4</v>
      </c>
      <c r="R435" s="178">
        <f>Q435*H435</f>
        <v>2.2455720000000002E-2</v>
      </c>
      <c r="S435" s="178">
        <v>0</v>
      </c>
      <c r="T435" s="179">
        <f>S435*H435</f>
        <v>0</v>
      </c>
      <c r="AR435" s="23" t="s">
        <v>122</v>
      </c>
      <c r="AT435" s="23" t="s">
        <v>119</v>
      </c>
      <c r="AU435" s="23" t="s">
        <v>81</v>
      </c>
      <c r="AY435" s="23" t="s">
        <v>116</v>
      </c>
      <c r="BE435" s="180">
        <f>IF(N435="základní",J435,0)</f>
        <v>0</v>
      </c>
      <c r="BF435" s="180">
        <f>IF(N435="snížená",J435,0)</f>
        <v>0</v>
      </c>
      <c r="BG435" s="180">
        <f>IF(N435="zákl. přenesená",J435,0)</f>
        <v>0</v>
      </c>
      <c r="BH435" s="180">
        <f>IF(N435="sníž. přenesená",J435,0)</f>
        <v>0</v>
      </c>
      <c r="BI435" s="180">
        <f>IF(N435="nulová",J435,0)</f>
        <v>0</v>
      </c>
      <c r="BJ435" s="23" t="s">
        <v>74</v>
      </c>
      <c r="BK435" s="180">
        <f>ROUND(I435*H435,2)</f>
        <v>0</v>
      </c>
      <c r="BL435" s="23" t="s">
        <v>122</v>
      </c>
      <c r="BM435" s="23" t="s">
        <v>642</v>
      </c>
    </row>
    <row r="436" spans="2:65" s="13" customFormat="1">
      <c r="B436" s="213"/>
      <c r="D436" s="192" t="s">
        <v>135</v>
      </c>
      <c r="E436" s="214" t="s">
        <v>5</v>
      </c>
      <c r="F436" s="215" t="s">
        <v>643</v>
      </c>
      <c r="H436" s="216" t="s">
        <v>5</v>
      </c>
      <c r="I436" s="217"/>
      <c r="L436" s="213"/>
      <c r="M436" s="218"/>
      <c r="N436" s="219"/>
      <c r="O436" s="219"/>
      <c r="P436" s="219"/>
      <c r="Q436" s="219"/>
      <c r="R436" s="219"/>
      <c r="S436" s="219"/>
      <c r="T436" s="220"/>
      <c r="AT436" s="216" t="s">
        <v>135</v>
      </c>
      <c r="AU436" s="216" t="s">
        <v>81</v>
      </c>
      <c r="AV436" s="13" t="s">
        <v>74</v>
      </c>
      <c r="AW436" s="13" t="s">
        <v>33</v>
      </c>
      <c r="AX436" s="13" t="s">
        <v>69</v>
      </c>
      <c r="AY436" s="216" t="s">
        <v>116</v>
      </c>
    </row>
    <row r="437" spans="2:65" s="11" customFormat="1">
      <c r="B437" s="191"/>
      <c r="D437" s="192" t="s">
        <v>135</v>
      </c>
      <c r="E437" s="193" t="s">
        <v>5</v>
      </c>
      <c r="F437" s="194" t="s">
        <v>644</v>
      </c>
      <c r="H437" s="195">
        <v>26.733000000000001</v>
      </c>
      <c r="I437" s="196"/>
      <c r="L437" s="191"/>
      <c r="M437" s="197"/>
      <c r="N437" s="198"/>
      <c r="O437" s="198"/>
      <c r="P437" s="198"/>
      <c r="Q437" s="198"/>
      <c r="R437" s="198"/>
      <c r="S437" s="198"/>
      <c r="T437" s="199"/>
      <c r="AT437" s="193" t="s">
        <v>135</v>
      </c>
      <c r="AU437" s="193" t="s">
        <v>81</v>
      </c>
      <c r="AV437" s="11" t="s">
        <v>81</v>
      </c>
      <c r="AW437" s="11" t="s">
        <v>33</v>
      </c>
      <c r="AX437" s="11" t="s">
        <v>69</v>
      </c>
      <c r="AY437" s="193" t="s">
        <v>116</v>
      </c>
    </row>
    <row r="438" spans="2:65" s="12" customFormat="1">
      <c r="B438" s="200"/>
      <c r="D438" s="201" t="s">
        <v>135</v>
      </c>
      <c r="E438" s="202" t="s">
        <v>5</v>
      </c>
      <c r="F438" s="203" t="s">
        <v>137</v>
      </c>
      <c r="H438" s="204">
        <v>26.733000000000001</v>
      </c>
      <c r="I438" s="205"/>
      <c r="L438" s="200"/>
      <c r="M438" s="206"/>
      <c r="N438" s="207"/>
      <c r="O438" s="207"/>
      <c r="P438" s="207"/>
      <c r="Q438" s="207"/>
      <c r="R438" s="207"/>
      <c r="S438" s="207"/>
      <c r="T438" s="208"/>
      <c r="AT438" s="209" t="s">
        <v>135</v>
      </c>
      <c r="AU438" s="209" t="s">
        <v>81</v>
      </c>
      <c r="AV438" s="12" t="s">
        <v>122</v>
      </c>
      <c r="AW438" s="12" t="s">
        <v>33</v>
      </c>
      <c r="AX438" s="12" t="s">
        <v>74</v>
      </c>
      <c r="AY438" s="209" t="s">
        <v>116</v>
      </c>
    </row>
    <row r="439" spans="2:65" s="1" customFormat="1" ht="22.5" customHeight="1">
      <c r="B439" s="168"/>
      <c r="C439" s="181" t="s">
        <v>645</v>
      </c>
      <c r="D439" s="181" t="s">
        <v>129</v>
      </c>
      <c r="E439" s="182" t="s">
        <v>646</v>
      </c>
      <c r="F439" s="183" t="s">
        <v>1132</v>
      </c>
      <c r="G439" s="184" t="s">
        <v>200</v>
      </c>
      <c r="H439" s="185">
        <v>26.733000000000001</v>
      </c>
      <c r="I439" s="186"/>
      <c r="J439" s="187">
        <f>ROUND(I439*H439,2)</f>
        <v>0</v>
      </c>
      <c r="K439" s="183" t="s">
        <v>5</v>
      </c>
      <c r="L439" s="188"/>
      <c r="M439" s="189" t="s">
        <v>5</v>
      </c>
      <c r="N439" s="190" t="s">
        <v>40</v>
      </c>
      <c r="O439" s="41"/>
      <c r="P439" s="178">
        <f>O439*H439</f>
        <v>0</v>
      </c>
      <c r="Q439" s="178">
        <v>4.4999999999999998E-2</v>
      </c>
      <c r="R439" s="178">
        <f>Q439*H439</f>
        <v>1.202985</v>
      </c>
      <c r="S439" s="178">
        <v>0</v>
      </c>
      <c r="T439" s="179">
        <f>S439*H439</f>
        <v>0</v>
      </c>
      <c r="AR439" s="23" t="s">
        <v>133</v>
      </c>
      <c r="AT439" s="23" t="s">
        <v>129</v>
      </c>
      <c r="AU439" s="23" t="s">
        <v>81</v>
      </c>
      <c r="AY439" s="23" t="s">
        <v>116</v>
      </c>
      <c r="BE439" s="180">
        <f>IF(N439="základní",J439,0)</f>
        <v>0</v>
      </c>
      <c r="BF439" s="180">
        <f>IF(N439="snížená",J439,0)</f>
        <v>0</v>
      </c>
      <c r="BG439" s="180">
        <f>IF(N439="zákl. přenesená",J439,0)</f>
        <v>0</v>
      </c>
      <c r="BH439" s="180">
        <f>IF(N439="sníž. přenesená",J439,0)</f>
        <v>0</v>
      </c>
      <c r="BI439" s="180">
        <f>IF(N439="nulová",J439,0)</f>
        <v>0</v>
      </c>
      <c r="BJ439" s="23" t="s">
        <v>74</v>
      </c>
      <c r="BK439" s="180">
        <f>ROUND(I439*H439,2)</f>
        <v>0</v>
      </c>
      <c r="BL439" s="23" t="s">
        <v>122</v>
      </c>
      <c r="BM439" s="23" t="s">
        <v>647</v>
      </c>
    </row>
    <row r="440" spans="2:65" s="13" customFormat="1">
      <c r="B440" s="213"/>
      <c r="D440" s="192" t="s">
        <v>135</v>
      </c>
      <c r="E440" s="214" t="s">
        <v>5</v>
      </c>
      <c r="F440" s="215" t="s">
        <v>648</v>
      </c>
      <c r="H440" s="216" t="s">
        <v>5</v>
      </c>
      <c r="I440" s="217"/>
      <c r="L440" s="213"/>
      <c r="M440" s="218"/>
      <c r="N440" s="219"/>
      <c r="O440" s="219"/>
      <c r="P440" s="219"/>
      <c r="Q440" s="219"/>
      <c r="R440" s="219"/>
      <c r="S440" s="219"/>
      <c r="T440" s="220"/>
      <c r="AT440" s="216" t="s">
        <v>135</v>
      </c>
      <c r="AU440" s="216" t="s">
        <v>81</v>
      </c>
      <c r="AV440" s="13" t="s">
        <v>74</v>
      </c>
      <c r="AW440" s="13" t="s">
        <v>33</v>
      </c>
      <c r="AX440" s="13" t="s">
        <v>69</v>
      </c>
      <c r="AY440" s="216" t="s">
        <v>116</v>
      </c>
    </row>
    <row r="441" spans="2:65" s="13" customFormat="1" ht="24">
      <c r="B441" s="213"/>
      <c r="D441" s="192" t="s">
        <v>135</v>
      </c>
      <c r="E441" s="214" t="s">
        <v>5</v>
      </c>
      <c r="F441" s="215" t="s">
        <v>649</v>
      </c>
      <c r="H441" s="216" t="s">
        <v>5</v>
      </c>
      <c r="I441" s="217"/>
      <c r="L441" s="213"/>
      <c r="M441" s="218"/>
      <c r="N441" s="219"/>
      <c r="O441" s="219"/>
      <c r="P441" s="219"/>
      <c r="Q441" s="219"/>
      <c r="R441" s="219"/>
      <c r="S441" s="219"/>
      <c r="T441" s="220"/>
      <c r="AT441" s="216" t="s">
        <v>135</v>
      </c>
      <c r="AU441" s="216" t="s">
        <v>81</v>
      </c>
      <c r="AV441" s="13" t="s">
        <v>74</v>
      </c>
      <c r="AW441" s="13" t="s">
        <v>33</v>
      </c>
      <c r="AX441" s="13" t="s">
        <v>69</v>
      </c>
      <c r="AY441" s="216" t="s">
        <v>116</v>
      </c>
    </row>
    <row r="442" spans="2:65" s="13" customFormat="1" ht="24">
      <c r="B442" s="213"/>
      <c r="D442" s="192" t="s">
        <v>135</v>
      </c>
      <c r="E442" s="214" t="s">
        <v>5</v>
      </c>
      <c r="F442" s="215" t="s">
        <v>650</v>
      </c>
      <c r="H442" s="216" t="s">
        <v>5</v>
      </c>
      <c r="I442" s="217"/>
      <c r="L442" s="213"/>
      <c r="M442" s="218"/>
      <c r="N442" s="219"/>
      <c r="O442" s="219"/>
      <c r="P442" s="219"/>
      <c r="Q442" s="219"/>
      <c r="R442" s="219"/>
      <c r="S442" s="219"/>
      <c r="T442" s="220"/>
      <c r="AT442" s="216" t="s">
        <v>135</v>
      </c>
      <c r="AU442" s="216" t="s">
        <v>81</v>
      </c>
      <c r="AV442" s="13" t="s">
        <v>74</v>
      </c>
      <c r="AW442" s="13" t="s">
        <v>33</v>
      </c>
      <c r="AX442" s="13" t="s">
        <v>69</v>
      </c>
      <c r="AY442" s="216" t="s">
        <v>116</v>
      </c>
    </row>
    <row r="443" spans="2:65" s="13" customFormat="1">
      <c r="B443" s="213"/>
      <c r="D443" s="192" t="s">
        <v>135</v>
      </c>
      <c r="E443" s="214" t="s">
        <v>5</v>
      </c>
      <c r="F443" s="306" t="s">
        <v>1052</v>
      </c>
      <c r="H443" s="216" t="s">
        <v>5</v>
      </c>
      <c r="I443" s="217"/>
      <c r="L443" s="213"/>
      <c r="M443" s="218"/>
      <c r="N443" s="219"/>
      <c r="O443" s="219"/>
      <c r="P443" s="219"/>
      <c r="Q443" s="219"/>
      <c r="R443" s="219"/>
      <c r="S443" s="219"/>
      <c r="T443" s="220"/>
      <c r="AT443" s="216" t="s">
        <v>135</v>
      </c>
      <c r="AU443" s="216" t="s">
        <v>81</v>
      </c>
      <c r="AV443" s="13" t="s">
        <v>74</v>
      </c>
      <c r="AW443" s="13" t="s">
        <v>33</v>
      </c>
      <c r="AX443" s="13" t="s">
        <v>69</v>
      </c>
      <c r="AY443" s="216" t="s">
        <v>116</v>
      </c>
    </row>
    <row r="444" spans="2:65" s="13" customFormat="1">
      <c r="B444" s="213"/>
      <c r="D444" s="192" t="s">
        <v>135</v>
      </c>
      <c r="E444" s="214" t="s">
        <v>5</v>
      </c>
      <c r="F444" s="215" t="s">
        <v>651</v>
      </c>
      <c r="H444" s="216" t="s">
        <v>5</v>
      </c>
      <c r="I444" s="217"/>
      <c r="L444" s="213"/>
      <c r="M444" s="218"/>
      <c r="N444" s="219"/>
      <c r="O444" s="219"/>
      <c r="P444" s="219"/>
      <c r="Q444" s="219"/>
      <c r="R444" s="219"/>
      <c r="S444" s="219"/>
      <c r="T444" s="220"/>
      <c r="AT444" s="216" t="s">
        <v>135</v>
      </c>
      <c r="AU444" s="216" t="s">
        <v>81</v>
      </c>
      <c r="AV444" s="13" t="s">
        <v>74</v>
      </c>
      <c r="AW444" s="13" t="s">
        <v>33</v>
      </c>
      <c r="AX444" s="13" t="s">
        <v>69</v>
      </c>
      <c r="AY444" s="216" t="s">
        <v>116</v>
      </c>
    </row>
    <row r="445" spans="2:65" s="13" customFormat="1">
      <c r="B445" s="213"/>
      <c r="D445" s="192" t="s">
        <v>135</v>
      </c>
      <c r="E445" s="214" t="s">
        <v>5</v>
      </c>
      <c r="F445" s="215" t="s">
        <v>652</v>
      </c>
      <c r="H445" s="216" t="s">
        <v>5</v>
      </c>
      <c r="I445" s="217"/>
      <c r="L445" s="213"/>
      <c r="M445" s="218"/>
      <c r="N445" s="219"/>
      <c r="O445" s="219"/>
      <c r="P445" s="219"/>
      <c r="Q445" s="219"/>
      <c r="R445" s="219"/>
      <c r="S445" s="219"/>
      <c r="T445" s="220"/>
      <c r="AT445" s="216" t="s">
        <v>135</v>
      </c>
      <c r="AU445" s="216" t="s">
        <v>81</v>
      </c>
      <c r="AV445" s="13" t="s">
        <v>74</v>
      </c>
      <c r="AW445" s="13" t="s">
        <v>33</v>
      </c>
      <c r="AX445" s="13" t="s">
        <v>69</v>
      </c>
      <c r="AY445" s="216" t="s">
        <v>116</v>
      </c>
    </row>
    <row r="446" spans="2:65" s="13" customFormat="1" ht="24">
      <c r="B446" s="213"/>
      <c r="D446" s="192" t="s">
        <v>135</v>
      </c>
      <c r="E446" s="214" t="s">
        <v>5</v>
      </c>
      <c r="F446" s="306" t="s">
        <v>1053</v>
      </c>
      <c r="H446" s="216" t="s">
        <v>5</v>
      </c>
      <c r="I446" s="217"/>
      <c r="L446" s="213"/>
      <c r="M446" s="218"/>
      <c r="N446" s="219"/>
      <c r="O446" s="219"/>
      <c r="P446" s="219"/>
      <c r="Q446" s="219"/>
      <c r="R446" s="219"/>
      <c r="S446" s="219"/>
      <c r="T446" s="220"/>
      <c r="AT446" s="216" t="s">
        <v>135</v>
      </c>
      <c r="AU446" s="216" t="s">
        <v>81</v>
      </c>
      <c r="AV446" s="13" t="s">
        <v>74</v>
      </c>
      <c r="AW446" s="13" t="s">
        <v>33</v>
      </c>
      <c r="AX446" s="13" t="s">
        <v>69</v>
      </c>
      <c r="AY446" s="216" t="s">
        <v>116</v>
      </c>
    </row>
    <row r="447" spans="2:65" s="13" customFormat="1" ht="24">
      <c r="B447" s="213"/>
      <c r="D447" s="192" t="s">
        <v>135</v>
      </c>
      <c r="E447" s="214" t="s">
        <v>5</v>
      </c>
      <c r="F447" s="215" t="s">
        <v>653</v>
      </c>
      <c r="H447" s="216" t="s">
        <v>5</v>
      </c>
      <c r="I447" s="217"/>
      <c r="L447" s="213"/>
      <c r="M447" s="218"/>
      <c r="N447" s="219"/>
      <c r="O447" s="219"/>
      <c r="P447" s="219"/>
      <c r="Q447" s="219"/>
      <c r="R447" s="219"/>
      <c r="S447" s="219"/>
      <c r="T447" s="220"/>
      <c r="AT447" s="216" t="s">
        <v>135</v>
      </c>
      <c r="AU447" s="216" t="s">
        <v>81</v>
      </c>
      <c r="AV447" s="13" t="s">
        <v>74</v>
      </c>
      <c r="AW447" s="13" t="s">
        <v>33</v>
      </c>
      <c r="AX447" s="13" t="s">
        <v>69</v>
      </c>
      <c r="AY447" s="216" t="s">
        <v>116</v>
      </c>
    </row>
    <row r="448" spans="2:65" s="13" customFormat="1">
      <c r="B448" s="213"/>
      <c r="D448" s="192" t="s">
        <v>135</v>
      </c>
      <c r="E448" s="214" t="s">
        <v>5</v>
      </c>
      <c r="F448" s="215" t="s">
        <v>654</v>
      </c>
      <c r="H448" s="216" t="s">
        <v>5</v>
      </c>
      <c r="I448" s="217"/>
      <c r="L448" s="213"/>
      <c r="M448" s="218"/>
      <c r="N448" s="219"/>
      <c r="O448" s="219"/>
      <c r="P448" s="219"/>
      <c r="Q448" s="219"/>
      <c r="R448" s="219"/>
      <c r="S448" s="219"/>
      <c r="T448" s="220"/>
      <c r="AT448" s="216" t="s">
        <v>135</v>
      </c>
      <c r="AU448" s="216" t="s">
        <v>81</v>
      </c>
      <c r="AV448" s="13" t="s">
        <v>74</v>
      </c>
      <c r="AW448" s="13" t="s">
        <v>33</v>
      </c>
      <c r="AX448" s="13" t="s">
        <v>69</v>
      </c>
      <c r="AY448" s="216" t="s">
        <v>116</v>
      </c>
    </row>
    <row r="449" spans="2:65" s="13" customFormat="1" ht="24">
      <c r="B449" s="213"/>
      <c r="D449" s="192" t="s">
        <v>135</v>
      </c>
      <c r="E449" s="214" t="s">
        <v>5</v>
      </c>
      <c r="F449" s="306" t="s">
        <v>1051</v>
      </c>
      <c r="H449" s="216" t="s">
        <v>5</v>
      </c>
      <c r="I449" s="217"/>
      <c r="L449" s="213"/>
      <c r="M449" s="218"/>
      <c r="N449" s="219"/>
      <c r="O449" s="219"/>
      <c r="P449" s="219"/>
      <c r="Q449" s="219"/>
      <c r="R449" s="219"/>
      <c r="S449" s="219"/>
      <c r="T449" s="220"/>
      <c r="AT449" s="216" t="s">
        <v>135</v>
      </c>
      <c r="AU449" s="216" t="s">
        <v>81</v>
      </c>
      <c r="AV449" s="13" t="s">
        <v>74</v>
      </c>
      <c r="AW449" s="13" t="s">
        <v>33</v>
      </c>
      <c r="AX449" s="13" t="s">
        <v>69</v>
      </c>
      <c r="AY449" s="216" t="s">
        <v>116</v>
      </c>
    </row>
    <row r="450" spans="2:65" s="13" customFormat="1">
      <c r="B450" s="213"/>
      <c r="D450" s="192" t="s">
        <v>135</v>
      </c>
      <c r="E450" s="214" t="s">
        <v>5</v>
      </c>
      <c r="F450" s="215" t="s">
        <v>655</v>
      </c>
      <c r="H450" s="216" t="s">
        <v>5</v>
      </c>
      <c r="I450" s="217"/>
      <c r="L450" s="213"/>
      <c r="M450" s="218"/>
      <c r="N450" s="219"/>
      <c r="O450" s="219"/>
      <c r="P450" s="219"/>
      <c r="Q450" s="219"/>
      <c r="R450" s="219"/>
      <c r="S450" s="219"/>
      <c r="T450" s="220"/>
      <c r="AT450" s="216" t="s">
        <v>135</v>
      </c>
      <c r="AU450" s="216" t="s">
        <v>81</v>
      </c>
      <c r="AV450" s="13" t="s">
        <v>74</v>
      </c>
      <c r="AW450" s="13" t="s">
        <v>33</v>
      </c>
      <c r="AX450" s="13" t="s">
        <v>69</v>
      </c>
      <c r="AY450" s="216" t="s">
        <v>116</v>
      </c>
    </row>
    <row r="451" spans="2:65" s="11" customFormat="1">
      <c r="B451" s="191"/>
      <c r="D451" s="192" t="s">
        <v>135</v>
      </c>
      <c r="E451" s="193" t="s">
        <v>5</v>
      </c>
      <c r="F451" s="194" t="s">
        <v>656</v>
      </c>
      <c r="H451" s="195">
        <v>26.733000000000001</v>
      </c>
      <c r="I451" s="196"/>
      <c r="L451" s="191"/>
      <c r="M451" s="197"/>
      <c r="N451" s="198"/>
      <c r="O451" s="198"/>
      <c r="P451" s="198"/>
      <c r="Q451" s="198"/>
      <c r="R451" s="198"/>
      <c r="S451" s="198"/>
      <c r="T451" s="199"/>
      <c r="AT451" s="193" t="s">
        <v>135</v>
      </c>
      <c r="AU451" s="193" t="s">
        <v>81</v>
      </c>
      <c r="AV451" s="11" t="s">
        <v>81</v>
      </c>
      <c r="AW451" s="11" t="s">
        <v>33</v>
      </c>
      <c r="AX451" s="11" t="s">
        <v>69</v>
      </c>
      <c r="AY451" s="193" t="s">
        <v>116</v>
      </c>
    </row>
    <row r="452" spans="2:65" s="12" customFormat="1">
      <c r="B452" s="200"/>
      <c r="D452" s="201" t="s">
        <v>135</v>
      </c>
      <c r="E452" s="202" t="s">
        <v>5</v>
      </c>
      <c r="F452" s="203" t="s">
        <v>137</v>
      </c>
      <c r="H452" s="204">
        <v>26.733000000000001</v>
      </c>
      <c r="I452" s="205"/>
      <c r="L452" s="200"/>
      <c r="M452" s="206"/>
      <c r="N452" s="207"/>
      <c r="O452" s="207"/>
      <c r="P452" s="207"/>
      <c r="Q452" s="207"/>
      <c r="R452" s="207"/>
      <c r="S452" s="207"/>
      <c r="T452" s="208"/>
      <c r="AT452" s="209" t="s">
        <v>135</v>
      </c>
      <c r="AU452" s="209" t="s">
        <v>81</v>
      </c>
      <c r="AV452" s="12" t="s">
        <v>122</v>
      </c>
      <c r="AW452" s="12" t="s">
        <v>33</v>
      </c>
      <c r="AX452" s="12" t="s">
        <v>74</v>
      </c>
      <c r="AY452" s="209" t="s">
        <v>116</v>
      </c>
    </row>
    <row r="453" spans="2:65" s="1" customFormat="1" ht="31.5" customHeight="1">
      <c r="B453" s="168"/>
      <c r="C453" s="169" t="s">
        <v>657</v>
      </c>
      <c r="D453" s="169" t="s">
        <v>119</v>
      </c>
      <c r="E453" s="170" t="s">
        <v>658</v>
      </c>
      <c r="F453" s="171" t="s">
        <v>1133</v>
      </c>
      <c r="G453" s="172" t="s">
        <v>150</v>
      </c>
      <c r="H453" s="173">
        <v>4</v>
      </c>
      <c r="I453" s="174"/>
      <c r="J453" s="175">
        <f>ROUND(I453*H453,2)</f>
        <v>0</v>
      </c>
      <c r="K453" s="171"/>
      <c r="L453" s="40"/>
      <c r="M453" s="176" t="s">
        <v>5</v>
      </c>
      <c r="N453" s="177" t="s">
        <v>40</v>
      </c>
      <c r="O453" s="41"/>
      <c r="P453" s="178">
        <f>O453*H453</f>
        <v>0</v>
      </c>
      <c r="Q453" s="178">
        <v>0</v>
      </c>
      <c r="R453" s="178">
        <f>Q453*H453</f>
        <v>0</v>
      </c>
      <c r="S453" s="178">
        <v>0</v>
      </c>
      <c r="T453" s="179">
        <f>S453*H453</f>
        <v>0</v>
      </c>
      <c r="AR453" s="23" t="s">
        <v>122</v>
      </c>
      <c r="AT453" s="23" t="s">
        <v>119</v>
      </c>
      <c r="AU453" s="23" t="s">
        <v>81</v>
      </c>
      <c r="AY453" s="23" t="s">
        <v>116</v>
      </c>
      <c r="BE453" s="180">
        <f>IF(N453="základní",J453,0)</f>
        <v>0</v>
      </c>
      <c r="BF453" s="180">
        <f>IF(N453="snížená",J453,0)</f>
        <v>0</v>
      </c>
      <c r="BG453" s="180">
        <f>IF(N453="zákl. přenesená",J453,0)</f>
        <v>0</v>
      </c>
      <c r="BH453" s="180">
        <f>IF(N453="sníž. přenesená",J453,0)</f>
        <v>0</v>
      </c>
      <c r="BI453" s="180">
        <f>IF(N453="nulová",J453,0)</f>
        <v>0</v>
      </c>
      <c r="BJ453" s="23" t="s">
        <v>74</v>
      </c>
      <c r="BK453" s="180">
        <f>ROUND(I453*H453,2)</f>
        <v>0</v>
      </c>
      <c r="BL453" s="23" t="s">
        <v>122</v>
      </c>
      <c r="BM453" s="23" t="s">
        <v>659</v>
      </c>
    </row>
    <row r="454" spans="2:65" s="13" customFormat="1">
      <c r="B454" s="213"/>
      <c r="D454" s="192" t="s">
        <v>135</v>
      </c>
      <c r="E454" s="214" t="s">
        <v>5</v>
      </c>
      <c r="F454" s="215" t="s">
        <v>660</v>
      </c>
      <c r="H454" s="216" t="s">
        <v>5</v>
      </c>
      <c r="I454" s="217"/>
      <c r="L454" s="213"/>
      <c r="M454" s="218"/>
      <c r="N454" s="219"/>
      <c r="O454" s="219"/>
      <c r="P454" s="219"/>
      <c r="Q454" s="219"/>
      <c r="R454" s="219"/>
      <c r="S454" s="219"/>
      <c r="T454" s="220"/>
      <c r="AT454" s="216" t="s">
        <v>135</v>
      </c>
      <c r="AU454" s="216" t="s">
        <v>81</v>
      </c>
      <c r="AV454" s="13" t="s">
        <v>74</v>
      </c>
      <c r="AW454" s="13" t="s">
        <v>33</v>
      </c>
      <c r="AX454" s="13" t="s">
        <v>69</v>
      </c>
      <c r="AY454" s="216" t="s">
        <v>116</v>
      </c>
    </row>
    <row r="455" spans="2:65" s="11" customFormat="1">
      <c r="B455" s="191"/>
      <c r="D455" s="192" t="s">
        <v>135</v>
      </c>
      <c r="E455" s="193" t="s">
        <v>5</v>
      </c>
      <c r="F455" s="194" t="s">
        <v>81</v>
      </c>
      <c r="H455" s="195">
        <v>2</v>
      </c>
      <c r="I455" s="196"/>
      <c r="L455" s="191"/>
      <c r="M455" s="197"/>
      <c r="N455" s="198"/>
      <c r="O455" s="198"/>
      <c r="P455" s="198"/>
      <c r="Q455" s="198"/>
      <c r="R455" s="198"/>
      <c r="S455" s="198"/>
      <c r="T455" s="199"/>
      <c r="AT455" s="193" t="s">
        <v>135</v>
      </c>
      <c r="AU455" s="193" t="s">
        <v>81</v>
      </c>
      <c r="AV455" s="11" t="s">
        <v>81</v>
      </c>
      <c r="AW455" s="11" t="s">
        <v>33</v>
      </c>
      <c r="AX455" s="11" t="s">
        <v>69</v>
      </c>
      <c r="AY455" s="193" t="s">
        <v>116</v>
      </c>
    </row>
    <row r="456" spans="2:65" s="13" customFormat="1">
      <c r="B456" s="213"/>
      <c r="D456" s="192" t="s">
        <v>135</v>
      </c>
      <c r="E456" s="214" t="s">
        <v>5</v>
      </c>
      <c r="F456" s="215" t="s">
        <v>661</v>
      </c>
      <c r="H456" s="216" t="s">
        <v>5</v>
      </c>
      <c r="I456" s="217"/>
      <c r="L456" s="213"/>
      <c r="M456" s="218"/>
      <c r="N456" s="219"/>
      <c r="O456" s="219"/>
      <c r="P456" s="219"/>
      <c r="Q456" s="219"/>
      <c r="R456" s="219"/>
      <c r="S456" s="219"/>
      <c r="T456" s="220"/>
      <c r="AT456" s="216" t="s">
        <v>135</v>
      </c>
      <c r="AU456" s="216" t="s">
        <v>81</v>
      </c>
      <c r="AV456" s="13" t="s">
        <v>74</v>
      </c>
      <c r="AW456" s="13" t="s">
        <v>33</v>
      </c>
      <c r="AX456" s="13" t="s">
        <v>69</v>
      </c>
      <c r="AY456" s="216" t="s">
        <v>116</v>
      </c>
    </row>
    <row r="457" spans="2:65" s="11" customFormat="1">
      <c r="B457" s="191"/>
      <c r="D457" s="192" t="s">
        <v>135</v>
      </c>
      <c r="E457" s="193" t="s">
        <v>5</v>
      </c>
      <c r="F457" s="194" t="s">
        <v>81</v>
      </c>
      <c r="H457" s="195">
        <v>2</v>
      </c>
      <c r="I457" s="196"/>
      <c r="L457" s="191"/>
      <c r="M457" s="197"/>
      <c r="N457" s="198"/>
      <c r="O457" s="198"/>
      <c r="P457" s="198"/>
      <c r="Q457" s="198"/>
      <c r="R457" s="198"/>
      <c r="S457" s="198"/>
      <c r="T457" s="199"/>
      <c r="AT457" s="193" t="s">
        <v>135</v>
      </c>
      <c r="AU457" s="193" t="s">
        <v>81</v>
      </c>
      <c r="AV457" s="11" t="s">
        <v>81</v>
      </c>
      <c r="AW457" s="11" t="s">
        <v>33</v>
      </c>
      <c r="AX457" s="11" t="s">
        <v>69</v>
      </c>
      <c r="AY457" s="193" t="s">
        <v>116</v>
      </c>
    </row>
    <row r="458" spans="2:65" s="12" customFormat="1">
      <c r="B458" s="200"/>
      <c r="D458" s="201" t="s">
        <v>135</v>
      </c>
      <c r="E458" s="202" t="s">
        <v>5</v>
      </c>
      <c r="F458" s="203" t="s">
        <v>137</v>
      </c>
      <c r="H458" s="204">
        <v>4</v>
      </c>
      <c r="I458" s="205"/>
      <c r="L458" s="200"/>
      <c r="M458" s="206"/>
      <c r="N458" s="207"/>
      <c r="O458" s="207"/>
      <c r="P458" s="207"/>
      <c r="Q458" s="207"/>
      <c r="R458" s="207"/>
      <c r="S458" s="207"/>
      <c r="T458" s="208"/>
      <c r="AT458" s="209" t="s">
        <v>135</v>
      </c>
      <c r="AU458" s="209" t="s">
        <v>81</v>
      </c>
      <c r="AV458" s="12" t="s">
        <v>122</v>
      </c>
      <c r="AW458" s="12" t="s">
        <v>33</v>
      </c>
      <c r="AX458" s="12" t="s">
        <v>74</v>
      </c>
      <c r="AY458" s="209" t="s">
        <v>116</v>
      </c>
    </row>
    <row r="459" spans="2:65" s="1" customFormat="1" ht="22.5" customHeight="1">
      <c r="B459" s="168"/>
      <c r="C459" s="181" t="s">
        <v>662</v>
      </c>
      <c r="D459" s="181" t="s">
        <v>129</v>
      </c>
      <c r="E459" s="182" t="s">
        <v>663</v>
      </c>
      <c r="F459" s="183" t="s">
        <v>664</v>
      </c>
      <c r="G459" s="184" t="s">
        <v>150</v>
      </c>
      <c r="H459" s="185">
        <v>4</v>
      </c>
      <c r="I459" s="186"/>
      <c r="J459" s="187">
        <f>ROUND(I459*H459,2)</f>
        <v>0</v>
      </c>
      <c r="K459" s="183"/>
      <c r="L459" s="188"/>
      <c r="M459" s="189" t="s">
        <v>5</v>
      </c>
      <c r="N459" s="190" t="s">
        <v>40</v>
      </c>
      <c r="O459" s="41"/>
      <c r="P459" s="178">
        <f>O459*H459</f>
        <v>0</v>
      </c>
      <c r="Q459" s="178">
        <v>2.2000000000000001E-3</v>
      </c>
      <c r="R459" s="178">
        <f>Q459*H459</f>
        <v>8.8000000000000005E-3</v>
      </c>
      <c r="S459" s="178">
        <v>0</v>
      </c>
      <c r="T459" s="179">
        <f>S459*H459</f>
        <v>0</v>
      </c>
      <c r="AR459" s="23" t="s">
        <v>133</v>
      </c>
      <c r="AT459" s="23" t="s">
        <v>129</v>
      </c>
      <c r="AU459" s="23" t="s">
        <v>81</v>
      </c>
      <c r="AY459" s="23" t="s">
        <v>116</v>
      </c>
      <c r="BE459" s="180">
        <f>IF(N459="základní",J459,0)</f>
        <v>0</v>
      </c>
      <c r="BF459" s="180">
        <f>IF(N459="snížená",J459,0)</f>
        <v>0</v>
      </c>
      <c r="BG459" s="180">
        <f>IF(N459="zákl. přenesená",J459,0)</f>
        <v>0</v>
      </c>
      <c r="BH459" s="180">
        <f>IF(N459="sníž. přenesená",J459,0)</f>
        <v>0</v>
      </c>
      <c r="BI459" s="180">
        <f>IF(N459="nulová",J459,0)</f>
        <v>0</v>
      </c>
      <c r="BJ459" s="23" t="s">
        <v>74</v>
      </c>
      <c r="BK459" s="180">
        <f>ROUND(I459*H459,2)</f>
        <v>0</v>
      </c>
      <c r="BL459" s="23" t="s">
        <v>122</v>
      </c>
      <c r="BM459" s="23" t="s">
        <v>665</v>
      </c>
    </row>
    <row r="460" spans="2:65" s="13" customFormat="1">
      <c r="B460" s="213"/>
      <c r="D460" s="192" t="s">
        <v>135</v>
      </c>
      <c r="E460" s="214" t="s">
        <v>5</v>
      </c>
      <c r="F460" s="215" t="s">
        <v>660</v>
      </c>
      <c r="H460" s="216" t="s">
        <v>5</v>
      </c>
      <c r="I460" s="217"/>
      <c r="L460" s="213"/>
      <c r="M460" s="218"/>
      <c r="N460" s="219"/>
      <c r="O460" s="219"/>
      <c r="P460" s="219"/>
      <c r="Q460" s="219"/>
      <c r="R460" s="219"/>
      <c r="S460" s="219"/>
      <c r="T460" s="220"/>
      <c r="AT460" s="216" t="s">
        <v>135</v>
      </c>
      <c r="AU460" s="216" t="s">
        <v>81</v>
      </c>
      <c r="AV460" s="13" t="s">
        <v>74</v>
      </c>
      <c r="AW460" s="13" t="s">
        <v>33</v>
      </c>
      <c r="AX460" s="13" t="s">
        <v>69</v>
      </c>
      <c r="AY460" s="216" t="s">
        <v>116</v>
      </c>
    </row>
    <row r="461" spans="2:65" s="11" customFormat="1">
      <c r="B461" s="191"/>
      <c r="D461" s="192" t="s">
        <v>135</v>
      </c>
      <c r="E461" s="193" t="s">
        <v>5</v>
      </c>
      <c r="F461" s="194" t="s">
        <v>81</v>
      </c>
      <c r="H461" s="195">
        <v>2</v>
      </c>
      <c r="I461" s="196"/>
      <c r="L461" s="191"/>
      <c r="M461" s="197"/>
      <c r="N461" s="198"/>
      <c r="O461" s="198"/>
      <c r="P461" s="198"/>
      <c r="Q461" s="198"/>
      <c r="R461" s="198"/>
      <c r="S461" s="198"/>
      <c r="T461" s="199"/>
      <c r="AT461" s="193" t="s">
        <v>135</v>
      </c>
      <c r="AU461" s="193" t="s">
        <v>81</v>
      </c>
      <c r="AV461" s="11" t="s">
        <v>81</v>
      </c>
      <c r="AW461" s="11" t="s">
        <v>33</v>
      </c>
      <c r="AX461" s="11" t="s">
        <v>69</v>
      </c>
      <c r="AY461" s="193" t="s">
        <v>116</v>
      </c>
    </row>
    <row r="462" spans="2:65" s="13" customFormat="1">
      <c r="B462" s="213"/>
      <c r="D462" s="192" t="s">
        <v>135</v>
      </c>
      <c r="E462" s="214" t="s">
        <v>5</v>
      </c>
      <c r="F462" s="215" t="s">
        <v>666</v>
      </c>
      <c r="H462" s="216" t="s">
        <v>5</v>
      </c>
      <c r="I462" s="217"/>
      <c r="L462" s="213"/>
      <c r="M462" s="218"/>
      <c r="N462" s="219"/>
      <c r="O462" s="219"/>
      <c r="P462" s="219"/>
      <c r="Q462" s="219"/>
      <c r="R462" s="219"/>
      <c r="S462" s="219"/>
      <c r="T462" s="220"/>
      <c r="AT462" s="216" t="s">
        <v>135</v>
      </c>
      <c r="AU462" s="216" t="s">
        <v>81</v>
      </c>
      <c r="AV462" s="13" t="s">
        <v>74</v>
      </c>
      <c r="AW462" s="13" t="s">
        <v>33</v>
      </c>
      <c r="AX462" s="13" t="s">
        <v>69</v>
      </c>
      <c r="AY462" s="216" t="s">
        <v>116</v>
      </c>
    </row>
    <row r="463" spans="2:65" s="11" customFormat="1">
      <c r="B463" s="191"/>
      <c r="D463" s="192" t="s">
        <v>135</v>
      </c>
      <c r="E463" s="193" t="s">
        <v>5</v>
      </c>
      <c r="F463" s="194" t="s">
        <v>81</v>
      </c>
      <c r="H463" s="195">
        <v>2</v>
      </c>
      <c r="I463" s="196"/>
      <c r="L463" s="191"/>
      <c r="M463" s="197"/>
      <c r="N463" s="198"/>
      <c r="O463" s="198"/>
      <c r="P463" s="198"/>
      <c r="Q463" s="198"/>
      <c r="R463" s="198"/>
      <c r="S463" s="198"/>
      <c r="T463" s="199"/>
      <c r="AT463" s="193" t="s">
        <v>135</v>
      </c>
      <c r="AU463" s="193" t="s">
        <v>81</v>
      </c>
      <c r="AV463" s="11" t="s">
        <v>81</v>
      </c>
      <c r="AW463" s="11" t="s">
        <v>33</v>
      </c>
      <c r="AX463" s="11" t="s">
        <v>69</v>
      </c>
      <c r="AY463" s="193" t="s">
        <v>116</v>
      </c>
    </row>
    <row r="464" spans="2:65" s="12" customFormat="1">
      <c r="B464" s="200"/>
      <c r="D464" s="201" t="s">
        <v>135</v>
      </c>
      <c r="E464" s="202" t="s">
        <v>5</v>
      </c>
      <c r="F464" s="203" t="s">
        <v>137</v>
      </c>
      <c r="H464" s="204">
        <v>4</v>
      </c>
      <c r="I464" s="205"/>
      <c r="L464" s="200"/>
      <c r="M464" s="206"/>
      <c r="N464" s="207"/>
      <c r="O464" s="207"/>
      <c r="P464" s="207"/>
      <c r="Q464" s="207"/>
      <c r="R464" s="207"/>
      <c r="S464" s="207"/>
      <c r="T464" s="208"/>
      <c r="AT464" s="209" t="s">
        <v>135</v>
      </c>
      <c r="AU464" s="209" t="s">
        <v>81</v>
      </c>
      <c r="AV464" s="12" t="s">
        <v>122</v>
      </c>
      <c r="AW464" s="12" t="s">
        <v>33</v>
      </c>
      <c r="AX464" s="12" t="s">
        <v>74</v>
      </c>
      <c r="AY464" s="209" t="s">
        <v>116</v>
      </c>
    </row>
    <row r="465" spans="2:65" s="1" customFormat="1" ht="31.5" customHeight="1">
      <c r="B465" s="168"/>
      <c r="C465" s="169" t="s">
        <v>667</v>
      </c>
      <c r="D465" s="169" t="s">
        <v>119</v>
      </c>
      <c r="E465" s="170" t="s">
        <v>668</v>
      </c>
      <c r="F465" s="171" t="s">
        <v>1134</v>
      </c>
      <c r="G465" s="172" t="s">
        <v>150</v>
      </c>
      <c r="H465" s="173">
        <v>16</v>
      </c>
      <c r="I465" s="174"/>
      <c r="J465" s="175">
        <f>ROUND(I465*H465,2)</f>
        <v>0</v>
      </c>
      <c r="K465" s="171"/>
      <c r="L465" s="40"/>
      <c r="M465" s="176" t="s">
        <v>5</v>
      </c>
      <c r="N465" s="177" t="s">
        <v>40</v>
      </c>
      <c r="O465" s="41"/>
      <c r="P465" s="178">
        <f>O465*H465</f>
        <v>0</v>
      </c>
      <c r="Q465" s="178">
        <v>6.9999999999999999E-4</v>
      </c>
      <c r="R465" s="178">
        <f>Q465*H465</f>
        <v>1.12E-2</v>
      </c>
      <c r="S465" s="178">
        <v>0</v>
      </c>
      <c r="T465" s="179">
        <f>S465*H465</f>
        <v>0</v>
      </c>
      <c r="AR465" s="23" t="s">
        <v>122</v>
      </c>
      <c r="AT465" s="23" t="s">
        <v>119</v>
      </c>
      <c r="AU465" s="23" t="s">
        <v>81</v>
      </c>
      <c r="AY465" s="23" t="s">
        <v>116</v>
      </c>
      <c r="BE465" s="180">
        <f>IF(N465="základní",J465,0)</f>
        <v>0</v>
      </c>
      <c r="BF465" s="180">
        <f>IF(N465="snížená",J465,0)</f>
        <v>0</v>
      </c>
      <c r="BG465" s="180">
        <f>IF(N465="zákl. přenesená",J465,0)</f>
        <v>0</v>
      </c>
      <c r="BH465" s="180">
        <f>IF(N465="sníž. přenesená",J465,0)</f>
        <v>0</v>
      </c>
      <c r="BI465" s="180">
        <f>IF(N465="nulová",J465,0)</f>
        <v>0</v>
      </c>
      <c r="BJ465" s="23" t="s">
        <v>74</v>
      </c>
      <c r="BK465" s="180">
        <f>ROUND(I465*H465,2)</f>
        <v>0</v>
      </c>
      <c r="BL465" s="23" t="s">
        <v>122</v>
      </c>
      <c r="BM465" s="23" t="s">
        <v>669</v>
      </c>
    </row>
    <row r="466" spans="2:65" s="13" customFormat="1">
      <c r="B466" s="213"/>
      <c r="D466" s="192" t="s">
        <v>135</v>
      </c>
      <c r="E466" s="214" t="s">
        <v>5</v>
      </c>
      <c r="F466" s="215" t="s">
        <v>670</v>
      </c>
      <c r="H466" s="216" t="s">
        <v>5</v>
      </c>
      <c r="I466" s="217"/>
      <c r="L466" s="213"/>
      <c r="M466" s="218"/>
      <c r="N466" s="219"/>
      <c r="O466" s="219"/>
      <c r="P466" s="219"/>
      <c r="Q466" s="219"/>
      <c r="R466" s="219"/>
      <c r="S466" s="219"/>
      <c r="T466" s="220"/>
      <c r="AT466" s="216" t="s">
        <v>135</v>
      </c>
      <c r="AU466" s="216" t="s">
        <v>81</v>
      </c>
      <c r="AV466" s="13" t="s">
        <v>74</v>
      </c>
      <c r="AW466" s="13" t="s">
        <v>33</v>
      </c>
      <c r="AX466" s="13" t="s">
        <v>69</v>
      </c>
      <c r="AY466" s="216" t="s">
        <v>116</v>
      </c>
    </row>
    <row r="467" spans="2:65" s="13" customFormat="1">
      <c r="B467" s="213"/>
      <c r="D467" s="192" t="s">
        <v>135</v>
      </c>
      <c r="E467" s="214" t="s">
        <v>5</v>
      </c>
      <c r="F467" s="215" t="s">
        <v>671</v>
      </c>
      <c r="H467" s="216" t="s">
        <v>5</v>
      </c>
      <c r="I467" s="217"/>
      <c r="L467" s="213"/>
      <c r="M467" s="218"/>
      <c r="N467" s="219"/>
      <c r="O467" s="219"/>
      <c r="P467" s="219"/>
      <c r="Q467" s="219"/>
      <c r="R467" s="219"/>
      <c r="S467" s="219"/>
      <c r="T467" s="220"/>
      <c r="AT467" s="216" t="s">
        <v>135</v>
      </c>
      <c r="AU467" s="216" t="s">
        <v>81</v>
      </c>
      <c r="AV467" s="13" t="s">
        <v>74</v>
      </c>
      <c r="AW467" s="13" t="s">
        <v>33</v>
      </c>
      <c r="AX467" s="13" t="s">
        <v>69</v>
      </c>
      <c r="AY467" s="216" t="s">
        <v>116</v>
      </c>
    </row>
    <row r="468" spans="2:65" s="11" customFormat="1">
      <c r="B468" s="191"/>
      <c r="D468" s="192" t="s">
        <v>135</v>
      </c>
      <c r="E468" s="193" t="s">
        <v>5</v>
      </c>
      <c r="F468" s="194" t="s">
        <v>142</v>
      </c>
      <c r="H468" s="195">
        <v>6</v>
      </c>
      <c r="I468" s="196"/>
      <c r="L468" s="191"/>
      <c r="M468" s="197"/>
      <c r="N468" s="198"/>
      <c r="O468" s="198"/>
      <c r="P468" s="198"/>
      <c r="Q468" s="198"/>
      <c r="R468" s="198"/>
      <c r="S468" s="198"/>
      <c r="T468" s="199"/>
      <c r="AT468" s="193" t="s">
        <v>135</v>
      </c>
      <c r="AU468" s="193" t="s">
        <v>81</v>
      </c>
      <c r="AV468" s="11" t="s">
        <v>81</v>
      </c>
      <c r="AW468" s="11" t="s">
        <v>33</v>
      </c>
      <c r="AX468" s="11" t="s">
        <v>69</v>
      </c>
      <c r="AY468" s="193" t="s">
        <v>116</v>
      </c>
    </row>
    <row r="469" spans="2:65" s="13" customFormat="1">
      <c r="B469" s="213"/>
      <c r="D469" s="192" t="s">
        <v>135</v>
      </c>
      <c r="E469" s="214" t="s">
        <v>5</v>
      </c>
      <c r="F469" s="215" t="s">
        <v>672</v>
      </c>
      <c r="H469" s="216" t="s">
        <v>5</v>
      </c>
      <c r="I469" s="217"/>
      <c r="L469" s="213"/>
      <c r="M469" s="218"/>
      <c r="N469" s="219"/>
      <c r="O469" s="219"/>
      <c r="P469" s="219"/>
      <c r="Q469" s="219"/>
      <c r="R469" s="219"/>
      <c r="S469" s="219"/>
      <c r="T469" s="220"/>
      <c r="AT469" s="216" t="s">
        <v>135</v>
      </c>
      <c r="AU469" s="216" t="s">
        <v>81</v>
      </c>
      <c r="AV469" s="13" t="s">
        <v>74</v>
      </c>
      <c r="AW469" s="13" t="s">
        <v>33</v>
      </c>
      <c r="AX469" s="13" t="s">
        <v>69</v>
      </c>
      <c r="AY469" s="216" t="s">
        <v>116</v>
      </c>
    </row>
    <row r="470" spans="2:65" s="11" customFormat="1">
      <c r="B470" s="191"/>
      <c r="D470" s="192" t="s">
        <v>135</v>
      </c>
      <c r="E470" s="193" t="s">
        <v>5</v>
      </c>
      <c r="F470" s="194" t="s">
        <v>81</v>
      </c>
      <c r="H470" s="195">
        <v>2</v>
      </c>
      <c r="I470" s="196"/>
      <c r="L470" s="191"/>
      <c r="M470" s="197"/>
      <c r="N470" s="198"/>
      <c r="O470" s="198"/>
      <c r="P470" s="198"/>
      <c r="Q470" s="198"/>
      <c r="R470" s="198"/>
      <c r="S470" s="198"/>
      <c r="T470" s="199"/>
      <c r="AT470" s="193" t="s">
        <v>135</v>
      </c>
      <c r="AU470" s="193" t="s">
        <v>81</v>
      </c>
      <c r="AV470" s="11" t="s">
        <v>81</v>
      </c>
      <c r="AW470" s="11" t="s">
        <v>33</v>
      </c>
      <c r="AX470" s="11" t="s">
        <v>69</v>
      </c>
      <c r="AY470" s="193" t="s">
        <v>116</v>
      </c>
    </row>
    <row r="471" spans="2:65" s="13" customFormat="1">
      <c r="B471" s="213"/>
      <c r="D471" s="192" t="s">
        <v>135</v>
      </c>
      <c r="E471" s="214" t="s">
        <v>5</v>
      </c>
      <c r="F471" s="215" t="s">
        <v>673</v>
      </c>
      <c r="H471" s="216" t="s">
        <v>5</v>
      </c>
      <c r="I471" s="217"/>
      <c r="L471" s="213"/>
      <c r="M471" s="218"/>
      <c r="N471" s="219"/>
      <c r="O471" s="219"/>
      <c r="P471" s="219"/>
      <c r="Q471" s="219"/>
      <c r="R471" s="219"/>
      <c r="S471" s="219"/>
      <c r="T471" s="220"/>
      <c r="AT471" s="216" t="s">
        <v>135</v>
      </c>
      <c r="AU471" s="216" t="s">
        <v>81</v>
      </c>
      <c r="AV471" s="13" t="s">
        <v>74</v>
      </c>
      <c r="AW471" s="13" t="s">
        <v>33</v>
      </c>
      <c r="AX471" s="13" t="s">
        <v>69</v>
      </c>
      <c r="AY471" s="216" t="s">
        <v>116</v>
      </c>
    </row>
    <row r="472" spans="2:65" s="11" customFormat="1">
      <c r="B472" s="191"/>
      <c r="D472" s="192" t="s">
        <v>135</v>
      </c>
      <c r="E472" s="193" t="s">
        <v>5</v>
      </c>
      <c r="F472" s="194" t="s">
        <v>74</v>
      </c>
      <c r="H472" s="195">
        <v>1</v>
      </c>
      <c r="I472" s="196"/>
      <c r="L472" s="191"/>
      <c r="M472" s="197"/>
      <c r="N472" s="198"/>
      <c r="O472" s="198"/>
      <c r="P472" s="198"/>
      <c r="Q472" s="198"/>
      <c r="R472" s="198"/>
      <c r="S472" s="198"/>
      <c r="T472" s="199"/>
      <c r="AT472" s="193" t="s">
        <v>135</v>
      </c>
      <c r="AU472" s="193" t="s">
        <v>81</v>
      </c>
      <c r="AV472" s="11" t="s">
        <v>81</v>
      </c>
      <c r="AW472" s="11" t="s">
        <v>33</v>
      </c>
      <c r="AX472" s="11" t="s">
        <v>69</v>
      </c>
      <c r="AY472" s="193" t="s">
        <v>116</v>
      </c>
    </row>
    <row r="473" spans="2:65" s="13" customFormat="1">
      <c r="B473" s="213"/>
      <c r="D473" s="192" t="s">
        <v>135</v>
      </c>
      <c r="E473" s="214" t="s">
        <v>5</v>
      </c>
      <c r="F473" s="215" t="s">
        <v>674</v>
      </c>
      <c r="H473" s="216" t="s">
        <v>5</v>
      </c>
      <c r="I473" s="217"/>
      <c r="L473" s="213"/>
      <c r="M473" s="218"/>
      <c r="N473" s="219"/>
      <c r="O473" s="219"/>
      <c r="P473" s="219"/>
      <c r="Q473" s="219"/>
      <c r="R473" s="219"/>
      <c r="S473" s="219"/>
      <c r="T473" s="220"/>
      <c r="AT473" s="216" t="s">
        <v>135</v>
      </c>
      <c r="AU473" s="216" t="s">
        <v>81</v>
      </c>
      <c r="AV473" s="13" t="s">
        <v>74</v>
      </c>
      <c r="AW473" s="13" t="s">
        <v>33</v>
      </c>
      <c r="AX473" s="13" t="s">
        <v>69</v>
      </c>
      <c r="AY473" s="216" t="s">
        <v>116</v>
      </c>
    </row>
    <row r="474" spans="2:65" s="11" customFormat="1">
      <c r="B474" s="191"/>
      <c r="D474" s="192" t="s">
        <v>135</v>
      </c>
      <c r="E474" s="193" t="s">
        <v>5</v>
      </c>
      <c r="F474" s="194" t="s">
        <v>74</v>
      </c>
      <c r="H474" s="195">
        <v>1</v>
      </c>
      <c r="I474" s="196"/>
      <c r="L474" s="191"/>
      <c r="M474" s="197"/>
      <c r="N474" s="198"/>
      <c r="O474" s="198"/>
      <c r="P474" s="198"/>
      <c r="Q474" s="198"/>
      <c r="R474" s="198"/>
      <c r="S474" s="198"/>
      <c r="T474" s="199"/>
      <c r="AT474" s="193" t="s">
        <v>135</v>
      </c>
      <c r="AU474" s="193" t="s">
        <v>81</v>
      </c>
      <c r="AV474" s="11" t="s">
        <v>81</v>
      </c>
      <c r="AW474" s="11" t="s">
        <v>33</v>
      </c>
      <c r="AX474" s="11" t="s">
        <v>69</v>
      </c>
      <c r="AY474" s="193" t="s">
        <v>116</v>
      </c>
    </row>
    <row r="475" spans="2:65" s="13" customFormat="1">
      <c r="B475" s="213"/>
      <c r="D475" s="192" t="s">
        <v>135</v>
      </c>
      <c r="E475" s="214" t="s">
        <v>5</v>
      </c>
      <c r="F475" s="215" t="s">
        <v>675</v>
      </c>
      <c r="H475" s="216" t="s">
        <v>5</v>
      </c>
      <c r="I475" s="217"/>
      <c r="L475" s="213"/>
      <c r="M475" s="218"/>
      <c r="N475" s="219"/>
      <c r="O475" s="219"/>
      <c r="P475" s="219"/>
      <c r="Q475" s="219"/>
      <c r="R475" s="219"/>
      <c r="S475" s="219"/>
      <c r="T475" s="220"/>
      <c r="AT475" s="216" t="s">
        <v>135</v>
      </c>
      <c r="AU475" s="216" t="s">
        <v>81</v>
      </c>
      <c r="AV475" s="13" t="s">
        <v>74</v>
      </c>
      <c r="AW475" s="13" t="s">
        <v>33</v>
      </c>
      <c r="AX475" s="13" t="s">
        <v>69</v>
      </c>
      <c r="AY475" s="216" t="s">
        <v>116</v>
      </c>
    </row>
    <row r="476" spans="2:65" s="11" customFormat="1">
      <c r="B476" s="191"/>
      <c r="D476" s="192" t="s">
        <v>135</v>
      </c>
      <c r="E476" s="193" t="s">
        <v>5</v>
      </c>
      <c r="F476" s="194" t="s">
        <v>81</v>
      </c>
      <c r="H476" s="195">
        <v>2</v>
      </c>
      <c r="I476" s="196"/>
      <c r="L476" s="191"/>
      <c r="M476" s="197"/>
      <c r="N476" s="198"/>
      <c r="O476" s="198"/>
      <c r="P476" s="198"/>
      <c r="Q476" s="198"/>
      <c r="R476" s="198"/>
      <c r="S476" s="198"/>
      <c r="T476" s="199"/>
      <c r="AT476" s="193" t="s">
        <v>135</v>
      </c>
      <c r="AU476" s="193" t="s">
        <v>81</v>
      </c>
      <c r="AV476" s="11" t="s">
        <v>81</v>
      </c>
      <c r="AW476" s="11" t="s">
        <v>33</v>
      </c>
      <c r="AX476" s="11" t="s">
        <v>69</v>
      </c>
      <c r="AY476" s="193" t="s">
        <v>116</v>
      </c>
    </row>
    <row r="477" spans="2:65" s="13" customFormat="1">
      <c r="B477" s="213"/>
      <c r="D477" s="192" t="s">
        <v>135</v>
      </c>
      <c r="E477" s="214" t="s">
        <v>5</v>
      </c>
      <c r="F477" s="215" t="s">
        <v>676</v>
      </c>
      <c r="H477" s="216" t="s">
        <v>5</v>
      </c>
      <c r="I477" s="217"/>
      <c r="L477" s="213"/>
      <c r="M477" s="218"/>
      <c r="N477" s="219"/>
      <c r="O477" s="219"/>
      <c r="P477" s="219"/>
      <c r="Q477" s="219"/>
      <c r="R477" s="219"/>
      <c r="S477" s="219"/>
      <c r="T477" s="220"/>
      <c r="AT477" s="216" t="s">
        <v>135</v>
      </c>
      <c r="AU477" s="216" t="s">
        <v>81</v>
      </c>
      <c r="AV477" s="13" t="s">
        <v>74</v>
      </c>
      <c r="AW477" s="13" t="s">
        <v>33</v>
      </c>
      <c r="AX477" s="13" t="s">
        <v>69</v>
      </c>
      <c r="AY477" s="216" t="s">
        <v>116</v>
      </c>
    </row>
    <row r="478" spans="2:65" s="11" customFormat="1">
      <c r="B478" s="191"/>
      <c r="D478" s="192" t="s">
        <v>135</v>
      </c>
      <c r="E478" s="193" t="s">
        <v>5</v>
      </c>
      <c r="F478" s="194" t="s">
        <v>81</v>
      </c>
      <c r="H478" s="195">
        <v>2</v>
      </c>
      <c r="I478" s="196"/>
      <c r="L478" s="191"/>
      <c r="M478" s="197"/>
      <c r="N478" s="198"/>
      <c r="O478" s="198"/>
      <c r="P478" s="198"/>
      <c r="Q478" s="198"/>
      <c r="R478" s="198"/>
      <c r="S478" s="198"/>
      <c r="T478" s="199"/>
      <c r="AT478" s="193" t="s">
        <v>135</v>
      </c>
      <c r="AU478" s="193" t="s">
        <v>81</v>
      </c>
      <c r="AV478" s="11" t="s">
        <v>81</v>
      </c>
      <c r="AW478" s="11" t="s">
        <v>33</v>
      </c>
      <c r="AX478" s="11" t="s">
        <v>69</v>
      </c>
      <c r="AY478" s="193" t="s">
        <v>116</v>
      </c>
    </row>
    <row r="479" spans="2:65" s="13" customFormat="1">
      <c r="B479" s="213"/>
      <c r="D479" s="192" t="s">
        <v>135</v>
      </c>
      <c r="E479" s="214" t="s">
        <v>5</v>
      </c>
      <c r="F479" s="215" t="s">
        <v>677</v>
      </c>
      <c r="H479" s="216" t="s">
        <v>5</v>
      </c>
      <c r="I479" s="217"/>
      <c r="L479" s="213"/>
      <c r="M479" s="218"/>
      <c r="N479" s="219"/>
      <c r="O479" s="219"/>
      <c r="P479" s="219"/>
      <c r="Q479" s="219"/>
      <c r="R479" s="219"/>
      <c r="S479" s="219"/>
      <c r="T479" s="220"/>
      <c r="AT479" s="216" t="s">
        <v>135</v>
      </c>
      <c r="AU479" s="216" t="s">
        <v>81</v>
      </c>
      <c r="AV479" s="13" t="s">
        <v>74</v>
      </c>
      <c r="AW479" s="13" t="s">
        <v>33</v>
      </c>
      <c r="AX479" s="13" t="s">
        <v>69</v>
      </c>
      <c r="AY479" s="216" t="s">
        <v>116</v>
      </c>
    </row>
    <row r="480" spans="2:65" s="11" customFormat="1">
      <c r="B480" s="191"/>
      <c r="D480" s="192" t="s">
        <v>135</v>
      </c>
      <c r="E480" s="193" t="s">
        <v>5</v>
      </c>
      <c r="F480" s="194" t="s">
        <v>81</v>
      </c>
      <c r="H480" s="195">
        <v>2</v>
      </c>
      <c r="I480" s="196"/>
      <c r="L480" s="191"/>
      <c r="M480" s="197"/>
      <c r="N480" s="198"/>
      <c r="O480" s="198"/>
      <c r="P480" s="198"/>
      <c r="Q480" s="198"/>
      <c r="R480" s="198"/>
      <c r="S480" s="198"/>
      <c r="T480" s="199"/>
      <c r="AT480" s="193" t="s">
        <v>135</v>
      </c>
      <c r="AU480" s="193" t="s">
        <v>81</v>
      </c>
      <c r="AV480" s="11" t="s">
        <v>81</v>
      </c>
      <c r="AW480" s="11" t="s">
        <v>33</v>
      </c>
      <c r="AX480" s="11" t="s">
        <v>69</v>
      </c>
      <c r="AY480" s="193" t="s">
        <v>116</v>
      </c>
    </row>
    <row r="481" spans="2:65" s="12" customFormat="1">
      <c r="B481" s="200"/>
      <c r="D481" s="201" t="s">
        <v>135</v>
      </c>
      <c r="E481" s="202" t="s">
        <v>5</v>
      </c>
      <c r="F481" s="203" t="s">
        <v>137</v>
      </c>
      <c r="H481" s="204">
        <v>16</v>
      </c>
      <c r="I481" s="205"/>
      <c r="L481" s="200"/>
      <c r="M481" s="206"/>
      <c r="N481" s="207"/>
      <c r="O481" s="207"/>
      <c r="P481" s="207"/>
      <c r="Q481" s="207"/>
      <c r="R481" s="207"/>
      <c r="S481" s="207"/>
      <c r="T481" s="208"/>
      <c r="AT481" s="209" t="s">
        <v>135</v>
      </c>
      <c r="AU481" s="209" t="s">
        <v>81</v>
      </c>
      <c r="AV481" s="12" t="s">
        <v>122</v>
      </c>
      <c r="AW481" s="12" t="s">
        <v>33</v>
      </c>
      <c r="AX481" s="12" t="s">
        <v>74</v>
      </c>
      <c r="AY481" s="209" t="s">
        <v>116</v>
      </c>
    </row>
    <row r="482" spans="2:65" s="1" customFormat="1" ht="22.5" customHeight="1">
      <c r="B482" s="168"/>
      <c r="C482" s="181" t="s">
        <v>678</v>
      </c>
      <c r="D482" s="181" t="s">
        <v>129</v>
      </c>
      <c r="E482" s="182" t="s">
        <v>679</v>
      </c>
      <c r="F482" s="183" t="s">
        <v>680</v>
      </c>
      <c r="G482" s="184" t="s">
        <v>150</v>
      </c>
      <c r="H482" s="185">
        <v>8</v>
      </c>
      <c r="I482" s="186"/>
      <c r="J482" s="187">
        <f>ROUND(I482*H482,2)</f>
        <v>0</v>
      </c>
      <c r="K482" s="183"/>
      <c r="L482" s="188"/>
      <c r="M482" s="189" t="s">
        <v>5</v>
      </c>
      <c r="N482" s="190" t="s">
        <v>40</v>
      </c>
      <c r="O482" s="41"/>
      <c r="P482" s="178">
        <f>O482*H482</f>
        <v>0</v>
      </c>
      <c r="Q482" s="178">
        <v>3.0000000000000001E-3</v>
      </c>
      <c r="R482" s="178">
        <f>Q482*H482</f>
        <v>2.4E-2</v>
      </c>
      <c r="S482" s="178">
        <v>0</v>
      </c>
      <c r="T482" s="179">
        <f>S482*H482</f>
        <v>0</v>
      </c>
      <c r="AR482" s="23" t="s">
        <v>133</v>
      </c>
      <c r="AT482" s="23" t="s">
        <v>129</v>
      </c>
      <c r="AU482" s="23" t="s">
        <v>81</v>
      </c>
      <c r="AY482" s="23" t="s">
        <v>116</v>
      </c>
      <c r="BE482" s="180">
        <f>IF(N482="základní",J482,0)</f>
        <v>0</v>
      </c>
      <c r="BF482" s="180">
        <f>IF(N482="snížená",J482,0)</f>
        <v>0</v>
      </c>
      <c r="BG482" s="180">
        <f>IF(N482="zákl. přenesená",J482,0)</f>
        <v>0</v>
      </c>
      <c r="BH482" s="180">
        <f>IF(N482="sníž. přenesená",J482,0)</f>
        <v>0</v>
      </c>
      <c r="BI482" s="180">
        <f>IF(N482="nulová",J482,0)</f>
        <v>0</v>
      </c>
      <c r="BJ482" s="23" t="s">
        <v>74</v>
      </c>
      <c r="BK482" s="180">
        <f>ROUND(I482*H482,2)</f>
        <v>0</v>
      </c>
      <c r="BL482" s="23" t="s">
        <v>122</v>
      </c>
      <c r="BM482" s="23" t="s">
        <v>681</v>
      </c>
    </row>
    <row r="483" spans="2:65" s="13" customFormat="1">
      <c r="B483" s="213"/>
      <c r="D483" s="192" t="s">
        <v>135</v>
      </c>
      <c r="E483" s="214" t="s">
        <v>5</v>
      </c>
      <c r="F483" s="215" t="s">
        <v>682</v>
      </c>
      <c r="H483" s="216" t="s">
        <v>5</v>
      </c>
      <c r="I483" s="217"/>
      <c r="L483" s="213"/>
      <c r="M483" s="218"/>
      <c r="N483" s="219"/>
      <c r="O483" s="219"/>
      <c r="P483" s="219"/>
      <c r="Q483" s="219"/>
      <c r="R483" s="219"/>
      <c r="S483" s="219"/>
      <c r="T483" s="220"/>
      <c r="AT483" s="216" t="s">
        <v>135</v>
      </c>
      <c r="AU483" s="216" t="s">
        <v>81</v>
      </c>
      <c r="AV483" s="13" t="s">
        <v>74</v>
      </c>
      <c r="AW483" s="13" t="s">
        <v>33</v>
      </c>
      <c r="AX483" s="13" t="s">
        <v>69</v>
      </c>
      <c r="AY483" s="216" t="s">
        <v>116</v>
      </c>
    </row>
    <row r="484" spans="2:65" s="11" customFormat="1">
      <c r="B484" s="191"/>
      <c r="D484" s="192" t="s">
        <v>135</v>
      </c>
      <c r="E484" s="193" t="s">
        <v>5</v>
      </c>
      <c r="F484" s="194" t="s">
        <v>142</v>
      </c>
      <c r="H484" s="195">
        <v>6</v>
      </c>
      <c r="I484" s="196"/>
      <c r="L484" s="191"/>
      <c r="M484" s="197"/>
      <c r="N484" s="198"/>
      <c r="O484" s="198"/>
      <c r="P484" s="198"/>
      <c r="Q484" s="198"/>
      <c r="R484" s="198"/>
      <c r="S484" s="198"/>
      <c r="T484" s="199"/>
      <c r="AT484" s="193" t="s">
        <v>135</v>
      </c>
      <c r="AU484" s="193" t="s">
        <v>81</v>
      </c>
      <c r="AV484" s="11" t="s">
        <v>81</v>
      </c>
      <c r="AW484" s="11" t="s">
        <v>33</v>
      </c>
      <c r="AX484" s="11" t="s">
        <v>69</v>
      </c>
      <c r="AY484" s="193" t="s">
        <v>116</v>
      </c>
    </row>
    <row r="485" spans="2:65" s="13" customFormat="1">
      <c r="B485" s="213"/>
      <c r="D485" s="192" t="s">
        <v>135</v>
      </c>
      <c r="E485" s="214" t="s">
        <v>5</v>
      </c>
      <c r="F485" s="215" t="s">
        <v>672</v>
      </c>
      <c r="H485" s="216" t="s">
        <v>5</v>
      </c>
      <c r="I485" s="217"/>
      <c r="L485" s="213"/>
      <c r="M485" s="218"/>
      <c r="N485" s="219"/>
      <c r="O485" s="219"/>
      <c r="P485" s="219"/>
      <c r="Q485" s="219"/>
      <c r="R485" s="219"/>
      <c r="S485" s="219"/>
      <c r="T485" s="220"/>
      <c r="AT485" s="216" t="s">
        <v>135</v>
      </c>
      <c r="AU485" s="216" t="s">
        <v>81</v>
      </c>
      <c r="AV485" s="13" t="s">
        <v>74</v>
      </c>
      <c r="AW485" s="13" t="s">
        <v>33</v>
      </c>
      <c r="AX485" s="13" t="s">
        <v>69</v>
      </c>
      <c r="AY485" s="216" t="s">
        <v>116</v>
      </c>
    </row>
    <row r="486" spans="2:65" s="11" customFormat="1">
      <c r="B486" s="191"/>
      <c r="D486" s="192" t="s">
        <v>135</v>
      </c>
      <c r="E486" s="193" t="s">
        <v>5</v>
      </c>
      <c r="F486" s="194" t="s">
        <v>81</v>
      </c>
      <c r="H486" s="195">
        <v>2</v>
      </c>
      <c r="I486" s="196"/>
      <c r="L486" s="191"/>
      <c r="M486" s="197"/>
      <c r="N486" s="198"/>
      <c r="O486" s="198"/>
      <c r="P486" s="198"/>
      <c r="Q486" s="198"/>
      <c r="R486" s="198"/>
      <c r="S486" s="198"/>
      <c r="T486" s="199"/>
      <c r="AT486" s="193" t="s">
        <v>135</v>
      </c>
      <c r="AU486" s="193" t="s">
        <v>81</v>
      </c>
      <c r="AV486" s="11" t="s">
        <v>81</v>
      </c>
      <c r="AW486" s="11" t="s">
        <v>33</v>
      </c>
      <c r="AX486" s="11" t="s">
        <v>69</v>
      </c>
      <c r="AY486" s="193" t="s">
        <v>116</v>
      </c>
    </row>
    <row r="487" spans="2:65" s="12" customFormat="1">
      <c r="B487" s="200"/>
      <c r="D487" s="201" t="s">
        <v>135</v>
      </c>
      <c r="E487" s="202" t="s">
        <v>5</v>
      </c>
      <c r="F487" s="203" t="s">
        <v>137</v>
      </c>
      <c r="H487" s="204">
        <v>8</v>
      </c>
      <c r="I487" s="205"/>
      <c r="L487" s="200"/>
      <c r="M487" s="206"/>
      <c r="N487" s="207"/>
      <c r="O487" s="207"/>
      <c r="P487" s="207"/>
      <c r="Q487" s="207"/>
      <c r="R487" s="207"/>
      <c r="S487" s="207"/>
      <c r="T487" s="208"/>
      <c r="AT487" s="209" t="s">
        <v>135</v>
      </c>
      <c r="AU487" s="209" t="s">
        <v>81</v>
      </c>
      <c r="AV487" s="12" t="s">
        <v>122</v>
      </c>
      <c r="AW487" s="12" t="s">
        <v>33</v>
      </c>
      <c r="AX487" s="12" t="s">
        <v>74</v>
      </c>
      <c r="AY487" s="209" t="s">
        <v>116</v>
      </c>
    </row>
    <row r="488" spans="2:65" s="1" customFormat="1" ht="22.5" customHeight="1">
      <c r="B488" s="168"/>
      <c r="C488" s="181" t="s">
        <v>683</v>
      </c>
      <c r="D488" s="181" t="s">
        <v>129</v>
      </c>
      <c r="E488" s="182" t="s">
        <v>684</v>
      </c>
      <c r="F488" s="183" t="s">
        <v>685</v>
      </c>
      <c r="G488" s="184" t="s">
        <v>150</v>
      </c>
      <c r="H488" s="185">
        <v>2</v>
      </c>
      <c r="I488" s="186"/>
      <c r="J488" s="187">
        <f>ROUND(I488*H488,2)</f>
        <v>0</v>
      </c>
      <c r="K488" s="183"/>
      <c r="L488" s="188"/>
      <c r="M488" s="189" t="s">
        <v>5</v>
      </c>
      <c r="N488" s="190" t="s">
        <v>40</v>
      </c>
      <c r="O488" s="41"/>
      <c r="P488" s="178">
        <f>O488*H488</f>
        <v>0</v>
      </c>
      <c r="Q488" s="178">
        <v>4.0000000000000001E-3</v>
      </c>
      <c r="R488" s="178">
        <f>Q488*H488</f>
        <v>8.0000000000000002E-3</v>
      </c>
      <c r="S488" s="178">
        <v>0</v>
      </c>
      <c r="T488" s="179">
        <f>S488*H488</f>
        <v>0</v>
      </c>
      <c r="AR488" s="23" t="s">
        <v>133</v>
      </c>
      <c r="AT488" s="23" t="s">
        <v>129</v>
      </c>
      <c r="AU488" s="23" t="s">
        <v>81</v>
      </c>
      <c r="AY488" s="23" t="s">
        <v>116</v>
      </c>
      <c r="BE488" s="180">
        <f>IF(N488="základní",J488,0)</f>
        <v>0</v>
      </c>
      <c r="BF488" s="180">
        <f>IF(N488="snížená",J488,0)</f>
        <v>0</v>
      </c>
      <c r="BG488" s="180">
        <f>IF(N488="zákl. přenesená",J488,0)</f>
        <v>0</v>
      </c>
      <c r="BH488" s="180">
        <f>IF(N488="sníž. přenesená",J488,0)</f>
        <v>0</v>
      </c>
      <c r="BI488" s="180">
        <f>IF(N488="nulová",J488,0)</f>
        <v>0</v>
      </c>
      <c r="BJ488" s="23" t="s">
        <v>74</v>
      </c>
      <c r="BK488" s="180">
        <f>ROUND(I488*H488,2)</f>
        <v>0</v>
      </c>
      <c r="BL488" s="23" t="s">
        <v>122</v>
      </c>
      <c r="BM488" s="23" t="s">
        <v>686</v>
      </c>
    </row>
    <row r="489" spans="2:65" s="13" customFormat="1">
      <c r="B489" s="213"/>
      <c r="D489" s="192" t="s">
        <v>135</v>
      </c>
      <c r="E489" s="214" t="s">
        <v>5</v>
      </c>
      <c r="F489" s="215" t="s">
        <v>677</v>
      </c>
      <c r="H489" s="216" t="s">
        <v>5</v>
      </c>
      <c r="I489" s="217"/>
      <c r="L489" s="213"/>
      <c r="M489" s="218"/>
      <c r="N489" s="219"/>
      <c r="O489" s="219"/>
      <c r="P489" s="219"/>
      <c r="Q489" s="219"/>
      <c r="R489" s="219"/>
      <c r="S489" s="219"/>
      <c r="T489" s="220"/>
      <c r="AT489" s="216" t="s">
        <v>135</v>
      </c>
      <c r="AU489" s="216" t="s">
        <v>81</v>
      </c>
      <c r="AV489" s="13" t="s">
        <v>74</v>
      </c>
      <c r="AW489" s="13" t="s">
        <v>33</v>
      </c>
      <c r="AX489" s="13" t="s">
        <v>69</v>
      </c>
      <c r="AY489" s="216" t="s">
        <v>116</v>
      </c>
    </row>
    <row r="490" spans="2:65" s="11" customFormat="1">
      <c r="B490" s="191"/>
      <c r="D490" s="192" t="s">
        <v>135</v>
      </c>
      <c r="E490" s="193" t="s">
        <v>5</v>
      </c>
      <c r="F490" s="194" t="s">
        <v>81</v>
      </c>
      <c r="H490" s="195">
        <v>2</v>
      </c>
      <c r="I490" s="196"/>
      <c r="L490" s="191"/>
      <c r="M490" s="197"/>
      <c r="N490" s="198"/>
      <c r="O490" s="198"/>
      <c r="P490" s="198"/>
      <c r="Q490" s="198"/>
      <c r="R490" s="198"/>
      <c r="S490" s="198"/>
      <c r="T490" s="199"/>
      <c r="AT490" s="193" t="s">
        <v>135</v>
      </c>
      <c r="AU490" s="193" t="s">
        <v>81</v>
      </c>
      <c r="AV490" s="11" t="s">
        <v>81</v>
      </c>
      <c r="AW490" s="11" t="s">
        <v>33</v>
      </c>
      <c r="AX490" s="11" t="s">
        <v>69</v>
      </c>
      <c r="AY490" s="193" t="s">
        <v>116</v>
      </c>
    </row>
    <row r="491" spans="2:65" s="12" customFormat="1">
      <c r="B491" s="200"/>
      <c r="D491" s="201" t="s">
        <v>135</v>
      </c>
      <c r="E491" s="202" t="s">
        <v>5</v>
      </c>
      <c r="F491" s="203" t="s">
        <v>137</v>
      </c>
      <c r="H491" s="204">
        <v>2</v>
      </c>
      <c r="I491" s="205"/>
      <c r="L491" s="200"/>
      <c r="M491" s="206"/>
      <c r="N491" s="207"/>
      <c r="O491" s="207"/>
      <c r="P491" s="207"/>
      <c r="Q491" s="207"/>
      <c r="R491" s="207"/>
      <c r="S491" s="207"/>
      <c r="T491" s="208"/>
      <c r="AT491" s="209" t="s">
        <v>135</v>
      </c>
      <c r="AU491" s="209" t="s">
        <v>81</v>
      </c>
      <c r="AV491" s="12" t="s">
        <v>122</v>
      </c>
      <c r="AW491" s="12" t="s">
        <v>33</v>
      </c>
      <c r="AX491" s="12" t="s">
        <v>74</v>
      </c>
      <c r="AY491" s="209" t="s">
        <v>116</v>
      </c>
    </row>
    <row r="492" spans="2:65" s="1" customFormat="1" ht="22.5" customHeight="1">
      <c r="B492" s="168"/>
      <c r="C492" s="181" t="s">
        <v>687</v>
      </c>
      <c r="D492" s="181" t="s">
        <v>129</v>
      </c>
      <c r="E492" s="182" t="s">
        <v>688</v>
      </c>
      <c r="F492" s="183" t="s">
        <v>689</v>
      </c>
      <c r="G492" s="184" t="s">
        <v>150</v>
      </c>
      <c r="H492" s="185">
        <v>2</v>
      </c>
      <c r="I492" s="186"/>
      <c r="J492" s="187">
        <f>ROUND(I492*H492,2)</f>
        <v>0</v>
      </c>
      <c r="K492" s="183"/>
      <c r="L492" s="188"/>
      <c r="M492" s="189" t="s">
        <v>5</v>
      </c>
      <c r="N492" s="190" t="s">
        <v>40</v>
      </c>
      <c r="O492" s="41"/>
      <c r="P492" s="178">
        <f>O492*H492</f>
        <v>0</v>
      </c>
      <c r="Q492" s="178">
        <v>2E-3</v>
      </c>
      <c r="R492" s="178">
        <f>Q492*H492</f>
        <v>4.0000000000000001E-3</v>
      </c>
      <c r="S492" s="178">
        <v>0</v>
      </c>
      <c r="T492" s="179">
        <f>S492*H492</f>
        <v>0</v>
      </c>
      <c r="AR492" s="23" t="s">
        <v>133</v>
      </c>
      <c r="AT492" s="23" t="s">
        <v>129</v>
      </c>
      <c r="AU492" s="23" t="s">
        <v>81</v>
      </c>
      <c r="AY492" s="23" t="s">
        <v>116</v>
      </c>
      <c r="BE492" s="180">
        <f>IF(N492="základní",J492,0)</f>
        <v>0</v>
      </c>
      <c r="BF492" s="180">
        <f>IF(N492="snížená",J492,0)</f>
        <v>0</v>
      </c>
      <c r="BG492" s="180">
        <f>IF(N492="zákl. přenesená",J492,0)</f>
        <v>0</v>
      </c>
      <c r="BH492" s="180">
        <f>IF(N492="sníž. přenesená",J492,0)</f>
        <v>0</v>
      </c>
      <c r="BI492" s="180">
        <f>IF(N492="nulová",J492,0)</f>
        <v>0</v>
      </c>
      <c r="BJ492" s="23" t="s">
        <v>74</v>
      </c>
      <c r="BK492" s="180">
        <f>ROUND(I492*H492,2)</f>
        <v>0</v>
      </c>
      <c r="BL492" s="23" t="s">
        <v>122</v>
      </c>
      <c r="BM492" s="23" t="s">
        <v>690</v>
      </c>
    </row>
    <row r="493" spans="2:65" s="13" customFormat="1">
      <c r="B493" s="213"/>
      <c r="D493" s="192" t="s">
        <v>135</v>
      </c>
      <c r="E493" s="214" t="s">
        <v>5</v>
      </c>
      <c r="F493" s="215" t="s">
        <v>673</v>
      </c>
      <c r="H493" s="216" t="s">
        <v>5</v>
      </c>
      <c r="I493" s="217"/>
      <c r="L493" s="213"/>
      <c r="M493" s="218"/>
      <c r="N493" s="219"/>
      <c r="O493" s="219"/>
      <c r="P493" s="219"/>
      <c r="Q493" s="219"/>
      <c r="R493" s="219"/>
      <c r="S493" s="219"/>
      <c r="T493" s="220"/>
      <c r="AT493" s="216" t="s">
        <v>135</v>
      </c>
      <c r="AU493" s="216" t="s">
        <v>81</v>
      </c>
      <c r="AV493" s="13" t="s">
        <v>74</v>
      </c>
      <c r="AW493" s="13" t="s">
        <v>33</v>
      </c>
      <c r="AX493" s="13" t="s">
        <v>69</v>
      </c>
      <c r="AY493" s="216" t="s">
        <v>116</v>
      </c>
    </row>
    <row r="494" spans="2:65" s="11" customFormat="1">
      <c r="B494" s="191"/>
      <c r="D494" s="192" t="s">
        <v>135</v>
      </c>
      <c r="E494" s="193" t="s">
        <v>5</v>
      </c>
      <c r="F494" s="194" t="s">
        <v>74</v>
      </c>
      <c r="H494" s="195">
        <v>1</v>
      </c>
      <c r="I494" s="196"/>
      <c r="L494" s="191"/>
      <c r="M494" s="197"/>
      <c r="N494" s="198"/>
      <c r="O494" s="198"/>
      <c r="P494" s="198"/>
      <c r="Q494" s="198"/>
      <c r="R494" s="198"/>
      <c r="S494" s="198"/>
      <c r="T494" s="199"/>
      <c r="AT494" s="193" t="s">
        <v>135</v>
      </c>
      <c r="AU494" s="193" t="s">
        <v>81</v>
      </c>
      <c r="AV494" s="11" t="s">
        <v>81</v>
      </c>
      <c r="AW494" s="11" t="s">
        <v>33</v>
      </c>
      <c r="AX494" s="11" t="s">
        <v>69</v>
      </c>
      <c r="AY494" s="193" t="s">
        <v>116</v>
      </c>
    </row>
    <row r="495" spans="2:65" s="13" customFormat="1">
      <c r="B495" s="213"/>
      <c r="D495" s="192" t="s">
        <v>135</v>
      </c>
      <c r="E495" s="214" t="s">
        <v>5</v>
      </c>
      <c r="F495" s="215" t="s">
        <v>674</v>
      </c>
      <c r="H495" s="216" t="s">
        <v>5</v>
      </c>
      <c r="I495" s="217"/>
      <c r="L495" s="213"/>
      <c r="M495" s="218"/>
      <c r="N495" s="219"/>
      <c r="O495" s="219"/>
      <c r="P495" s="219"/>
      <c r="Q495" s="219"/>
      <c r="R495" s="219"/>
      <c r="S495" s="219"/>
      <c r="T495" s="220"/>
      <c r="AT495" s="216" t="s">
        <v>135</v>
      </c>
      <c r="AU495" s="216" t="s">
        <v>81</v>
      </c>
      <c r="AV495" s="13" t="s">
        <v>74</v>
      </c>
      <c r="AW495" s="13" t="s">
        <v>33</v>
      </c>
      <c r="AX495" s="13" t="s">
        <v>69</v>
      </c>
      <c r="AY495" s="216" t="s">
        <v>116</v>
      </c>
    </row>
    <row r="496" spans="2:65" s="11" customFormat="1">
      <c r="B496" s="191"/>
      <c r="D496" s="192" t="s">
        <v>135</v>
      </c>
      <c r="E496" s="193" t="s">
        <v>5</v>
      </c>
      <c r="F496" s="194" t="s">
        <v>74</v>
      </c>
      <c r="H496" s="195">
        <v>1</v>
      </c>
      <c r="I496" s="196"/>
      <c r="L496" s="191"/>
      <c r="M496" s="197"/>
      <c r="N496" s="198"/>
      <c r="O496" s="198"/>
      <c r="P496" s="198"/>
      <c r="Q496" s="198"/>
      <c r="R496" s="198"/>
      <c r="S496" s="198"/>
      <c r="T496" s="199"/>
      <c r="AT496" s="193" t="s">
        <v>135</v>
      </c>
      <c r="AU496" s="193" t="s">
        <v>81</v>
      </c>
      <c r="AV496" s="11" t="s">
        <v>81</v>
      </c>
      <c r="AW496" s="11" t="s">
        <v>33</v>
      </c>
      <c r="AX496" s="11" t="s">
        <v>69</v>
      </c>
      <c r="AY496" s="193" t="s">
        <v>116</v>
      </c>
    </row>
    <row r="497" spans="2:65" s="12" customFormat="1">
      <c r="B497" s="200"/>
      <c r="D497" s="201" t="s">
        <v>135</v>
      </c>
      <c r="E497" s="202" t="s">
        <v>5</v>
      </c>
      <c r="F497" s="203" t="s">
        <v>137</v>
      </c>
      <c r="H497" s="204">
        <v>2</v>
      </c>
      <c r="I497" s="205"/>
      <c r="L497" s="200"/>
      <c r="M497" s="206"/>
      <c r="N497" s="207"/>
      <c r="O497" s="207"/>
      <c r="P497" s="207"/>
      <c r="Q497" s="207"/>
      <c r="R497" s="207"/>
      <c r="S497" s="207"/>
      <c r="T497" s="208"/>
      <c r="AT497" s="209" t="s">
        <v>135</v>
      </c>
      <c r="AU497" s="209" t="s">
        <v>81</v>
      </c>
      <c r="AV497" s="12" t="s">
        <v>122</v>
      </c>
      <c r="AW497" s="12" t="s">
        <v>33</v>
      </c>
      <c r="AX497" s="12" t="s">
        <v>74</v>
      </c>
      <c r="AY497" s="209" t="s">
        <v>116</v>
      </c>
    </row>
    <row r="498" spans="2:65" s="1" customFormat="1" ht="22.5" customHeight="1">
      <c r="B498" s="168"/>
      <c r="C498" s="181" t="s">
        <v>691</v>
      </c>
      <c r="D498" s="181" t="s">
        <v>129</v>
      </c>
      <c r="E498" s="182" t="s">
        <v>692</v>
      </c>
      <c r="F498" s="183" t="s">
        <v>693</v>
      </c>
      <c r="G498" s="184" t="s">
        <v>150</v>
      </c>
      <c r="H498" s="185">
        <v>4</v>
      </c>
      <c r="I498" s="186"/>
      <c r="J498" s="187">
        <f>ROUND(I498*H498,2)</f>
        <v>0</v>
      </c>
      <c r="K498" s="183"/>
      <c r="L498" s="188"/>
      <c r="M498" s="189" t="s">
        <v>5</v>
      </c>
      <c r="N498" s="190" t="s">
        <v>40</v>
      </c>
      <c r="O498" s="41"/>
      <c r="P498" s="178">
        <f>O498*H498</f>
        <v>0</v>
      </c>
      <c r="Q498" s="178">
        <v>6.0000000000000001E-3</v>
      </c>
      <c r="R498" s="178">
        <f>Q498*H498</f>
        <v>2.4E-2</v>
      </c>
      <c r="S498" s="178">
        <v>0</v>
      </c>
      <c r="T498" s="179">
        <f>S498*H498</f>
        <v>0</v>
      </c>
      <c r="AR498" s="23" t="s">
        <v>133</v>
      </c>
      <c r="AT498" s="23" t="s">
        <v>129</v>
      </c>
      <c r="AU498" s="23" t="s">
        <v>81</v>
      </c>
      <c r="AY498" s="23" t="s">
        <v>116</v>
      </c>
      <c r="BE498" s="180">
        <f>IF(N498="základní",J498,0)</f>
        <v>0</v>
      </c>
      <c r="BF498" s="180">
        <f>IF(N498="snížená",J498,0)</f>
        <v>0</v>
      </c>
      <c r="BG498" s="180">
        <f>IF(N498="zákl. přenesená",J498,0)</f>
        <v>0</v>
      </c>
      <c r="BH498" s="180">
        <f>IF(N498="sníž. přenesená",J498,0)</f>
        <v>0</v>
      </c>
      <c r="BI498" s="180">
        <f>IF(N498="nulová",J498,0)</f>
        <v>0</v>
      </c>
      <c r="BJ498" s="23" t="s">
        <v>74</v>
      </c>
      <c r="BK498" s="180">
        <f>ROUND(I498*H498,2)</f>
        <v>0</v>
      </c>
      <c r="BL498" s="23" t="s">
        <v>122</v>
      </c>
      <c r="BM498" s="23" t="s">
        <v>694</v>
      </c>
    </row>
    <row r="499" spans="2:65" s="13" customFormat="1">
      <c r="B499" s="213"/>
      <c r="D499" s="192" t="s">
        <v>135</v>
      </c>
      <c r="E499" s="214" t="s">
        <v>5</v>
      </c>
      <c r="F499" s="215" t="s">
        <v>675</v>
      </c>
      <c r="H499" s="216" t="s">
        <v>5</v>
      </c>
      <c r="I499" s="217"/>
      <c r="L499" s="213"/>
      <c r="M499" s="218"/>
      <c r="N499" s="219"/>
      <c r="O499" s="219"/>
      <c r="P499" s="219"/>
      <c r="Q499" s="219"/>
      <c r="R499" s="219"/>
      <c r="S499" s="219"/>
      <c r="T499" s="220"/>
      <c r="AT499" s="216" t="s">
        <v>135</v>
      </c>
      <c r="AU499" s="216" t="s">
        <v>81</v>
      </c>
      <c r="AV499" s="13" t="s">
        <v>74</v>
      </c>
      <c r="AW499" s="13" t="s">
        <v>33</v>
      </c>
      <c r="AX499" s="13" t="s">
        <v>69</v>
      </c>
      <c r="AY499" s="216" t="s">
        <v>116</v>
      </c>
    </row>
    <row r="500" spans="2:65" s="11" customFormat="1">
      <c r="B500" s="191"/>
      <c r="D500" s="192" t="s">
        <v>135</v>
      </c>
      <c r="E500" s="193" t="s">
        <v>5</v>
      </c>
      <c r="F500" s="194" t="s">
        <v>81</v>
      </c>
      <c r="H500" s="195">
        <v>2</v>
      </c>
      <c r="I500" s="196"/>
      <c r="L500" s="191"/>
      <c r="M500" s="197"/>
      <c r="N500" s="198"/>
      <c r="O500" s="198"/>
      <c r="P500" s="198"/>
      <c r="Q500" s="198"/>
      <c r="R500" s="198"/>
      <c r="S500" s="198"/>
      <c r="T500" s="199"/>
      <c r="AT500" s="193" t="s">
        <v>135</v>
      </c>
      <c r="AU500" s="193" t="s">
        <v>81</v>
      </c>
      <c r="AV500" s="11" t="s">
        <v>81</v>
      </c>
      <c r="AW500" s="11" t="s">
        <v>33</v>
      </c>
      <c r="AX500" s="11" t="s">
        <v>69</v>
      </c>
      <c r="AY500" s="193" t="s">
        <v>116</v>
      </c>
    </row>
    <row r="501" spans="2:65" s="13" customFormat="1">
      <c r="B501" s="213"/>
      <c r="D501" s="192" t="s">
        <v>135</v>
      </c>
      <c r="E501" s="214" t="s">
        <v>5</v>
      </c>
      <c r="F501" s="215" t="s">
        <v>676</v>
      </c>
      <c r="H501" s="216" t="s">
        <v>5</v>
      </c>
      <c r="I501" s="217"/>
      <c r="L501" s="213"/>
      <c r="M501" s="218"/>
      <c r="N501" s="219"/>
      <c r="O501" s="219"/>
      <c r="P501" s="219"/>
      <c r="Q501" s="219"/>
      <c r="R501" s="219"/>
      <c r="S501" s="219"/>
      <c r="T501" s="220"/>
      <c r="AT501" s="216" t="s">
        <v>135</v>
      </c>
      <c r="AU501" s="216" t="s">
        <v>81</v>
      </c>
      <c r="AV501" s="13" t="s">
        <v>74</v>
      </c>
      <c r="AW501" s="13" t="s">
        <v>33</v>
      </c>
      <c r="AX501" s="13" t="s">
        <v>69</v>
      </c>
      <c r="AY501" s="216" t="s">
        <v>116</v>
      </c>
    </row>
    <row r="502" spans="2:65" s="11" customFormat="1">
      <c r="B502" s="191"/>
      <c r="D502" s="192" t="s">
        <v>135</v>
      </c>
      <c r="E502" s="193" t="s">
        <v>5</v>
      </c>
      <c r="F502" s="194" t="s">
        <v>81</v>
      </c>
      <c r="H502" s="195">
        <v>2</v>
      </c>
      <c r="I502" s="196"/>
      <c r="L502" s="191"/>
      <c r="M502" s="197"/>
      <c r="N502" s="198"/>
      <c r="O502" s="198"/>
      <c r="P502" s="198"/>
      <c r="Q502" s="198"/>
      <c r="R502" s="198"/>
      <c r="S502" s="198"/>
      <c r="T502" s="199"/>
      <c r="AT502" s="193" t="s">
        <v>135</v>
      </c>
      <c r="AU502" s="193" t="s">
        <v>81</v>
      </c>
      <c r="AV502" s="11" t="s">
        <v>81</v>
      </c>
      <c r="AW502" s="11" t="s">
        <v>33</v>
      </c>
      <c r="AX502" s="11" t="s">
        <v>69</v>
      </c>
      <c r="AY502" s="193" t="s">
        <v>116</v>
      </c>
    </row>
    <row r="503" spans="2:65" s="12" customFormat="1">
      <c r="B503" s="200"/>
      <c r="D503" s="201" t="s">
        <v>135</v>
      </c>
      <c r="E503" s="202" t="s">
        <v>5</v>
      </c>
      <c r="F503" s="203" t="s">
        <v>137</v>
      </c>
      <c r="H503" s="204">
        <v>4</v>
      </c>
      <c r="I503" s="205"/>
      <c r="L503" s="200"/>
      <c r="M503" s="206"/>
      <c r="N503" s="207"/>
      <c r="O503" s="207"/>
      <c r="P503" s="207"/>
      <c r="Q503" s="207"/>
      <c r="R503" s="207"/>
      <c r="S503" s="207"/>
      <c r="T503" s="208"/>
      <c r="AT503" s="209" t="s">
        <v>135</v>
      </c>
      <c r="AU503" s="209" t="s">
        <v>81</v>
      </c>
      <c r="AV503" s="12" t="s">
        <v>122</v>
      </c>
      <c r="AW503" s="12" t="s">
        <v>33</v>
      </c>
      <c r="AX503" s="12" t="s">
        <v>74</v>
      </c>
      <c r="AY503" s="209" t="s">
        <v>116</v>
      </c>
    </row>
    <row r="504" spans="2:65" s="1" customFormat="1" ht="22.5" customHeight="1">
      <c r="B504" s="168"/>
      <c r="C504" s="169" t="s">
        <v>695</v>
      </c>
      <c r="D504" s="169" t="s">
        <v>119</v>
      </c>
      <c r="E504" s="170" t="s">
        <v>696</v>
      </c>
      <c r="F504" s="171" t="s">
        <v>1135</v>
      </c>
      <c r="G504" s="172" t="s">
        <v>150</v>
      </c>
      <c r="H504" s="173">
        <v>6</v>
      </c>
      <c r="I504" s="174"/>
      <c r="J504" s="175">
        <f t="shared" ref="J504:J510" si="30">ROUND(I504*H504,2)</f>
        <v>0</v>
      </c>
      <c r="K504" s="171"/>
      <c r="L504" s="40"/>
      <c r="M504" s="176" t="s">
        <v>5</v>
      </c>
      <c r="N504" s="177" t="s">
        <v>40</v>
      </c>
      <c r="O504" s="41"/>
      <c r="P504" s="178">
        <f t="shared" ref="P504:P510" si="31">O504*H504</f>
        <v>0</v>
      </c>
      <c r="Q504" s="178">
        <v>0.11241</v>
      </c>
      <c r="R504" s="178">
        <f t="shared" ref="R504:R510" si="32">Q504*H504</f>
        <v>0.67445999999999995</v>
      </c>
      <c r="S504" s="178">
        <v>0</v>
      </c>
      <c r="T504" s="179">
        <f t="shared" ref="T504:T510" si="33">S504*H504</f>
        <v>0</v>
      </c>
      <c r="AR504" s="23" t="s">
        <v>122</v>
      </c>
      <c r="AT504" s="23" t="s">
        <v>119</v>
      </c>
      <c r="AU504" s="23" t="s">
        <v>81</v>
      </c>
      <c r="AY504" s="23" t="s">
        <v>116</v>
      </c>
      <c r="BE504" s="180">
        <f t="shared" ref="BE504:BE510" si="34">IF(N504="základní",J504,0)</f>
        <v>0</v>
      </c>
      <c r="BF504" s="180">
        <f t="shared" ref="BF504:BF510" si="35">IF(N504="snížená",J504,0)</f>
        <v>0</v>
      </c>
      <c r="BG504" s="180">
        <f t="shared" ref="BG504:BG510" si="36">IF(N504="zákl. přenesená",J504,0)</f>
        <v>0</v>
      </c>
      <c r="BH504" s="180">
        <f t="shared" ref="BH504:BH510" si="37">IF(N504="sníž. přenesená",J504,0)</f>
        <v>0</v>
      </c>
      <c r="BI504" s="180">
        <f t="shared" ref="BI504:BI510" si="38">IF(N504="nulová",J504,0)</f>
        <v>0</v>
      </c>
      <c r="BJ504" s="23" t="s">
        <v>74</v>
      </c>
      <c r="BK504" s="180">
        <f t="shared" ref="BK504:BK510" si="39">ROUND(I504*H504,2)</f>
        <v>0</v>
      </c>
      <c r="BL504" s="23" t="s">
        <v>122</v>
      </c>
      <c r="BM504" s="23" t="s">
        <v>697</v>
      </c>
    </row>
    <row r="505" spans="2:65" s="1" customFormat="1" ht="22.5" customHeight="1">
      <c r="B505" s="168"/>
      <c r="C505" s="181" t="s">
        <v>698</v>
      </c>
      <c r="D505" s="181" t="s">
        <v>129</v>
      </c>
      <c r="E505" s="182" t="s">
        <v>699</v>
      </c>
      <c r="F505" s="183" t="s">
        <v>700</v>
      </c>
      <c r="G505" s="184" t="s">
        <v>150</v>
      </c>
      <c r="H505" s="185">
        <v>6</v>
      </c>
      <c r="I505" s="186"/>
      <c r="J505" s="187">
        <f t="shared" si="30"/>
        <v>0</v>
      </c>
      <c r="K505" s="183"/>
      <c r="L505" s="188"/>
      <c r="M505" s="189" t="s">
        <v>5</v>
      </c>
      <c r="N505" s="190" t="s">
        <v>40</v>
      </c>
      <c r="O505" s="41"/>
      <c r="P505" s="178">
        <f t="shared" si="31"/>
        <v>0</v>
      </c>
      <c r="Q505" s="178">
        <v>6.4999999999999997E-3</v>
      </c>
      <c r="R505" s="178">
        <f t="shared" si="32"/>
        <v>3.9E-2</v>
      </c>
      <c r="S505" s="178">
        <v>0</v>
      </c>
      <c r="T505" s="179">
        <f t="shared" si="33"/>
        <v>0</v>
      </c>
      <c r="AR505" s="23" t="s">
        <v>133</v>
      </c>
      <c r="AT505" s="23" t="s">
        <v>129</v>
      </c>
      <c r="AU505" s="23" t="s">
        <v>81</v>
      </c>
      <c r="AY505" s="23" t="s">
        <v>116</v>
      </c>
      <c r="BE505" s="180">
        <f t="shared" si="34"/>
        <v>0</v>
      </c>
      <c r="BF505" s="180">
        <f t="shared" si="35"/>
        <v>0</v>
      </c>
      <c r="BG505" s="180">
        <f t="shared" si="36"/>
        <v>0</v>
      </c>
      <c r="BH505" s="180">
        <f t="shared" si="37"/>
        <v>0</v>
      </c>
      <c r="BI505" s="180">
        <f t="shared" si="38"/>
        <v>0</v>
      </c>
      <c r="BJ505" s="23" t="s">
        <v>74</v>
      </c>
      <c r="BK505" s="180">
        <f t="shared" si="39"/>
        <v>0</v>
      </c>
      <c r="BL505" s="23" t="s">
        <v>122</v>
      </c>
      <c r="BM505" s="23" t="s">
        <v>701</v>
      </c>
    </row>
    <row r="506" spans="2:65" s="1" customFormat="1" ht="22.5" customHeight="1">
      <c r="B506" s="168"/>
      <c r="C506" s="181" t="s">
        <v>702</v>
      </c>
      <c r="D506" s="181" t="s">
        <v>129</v>
      </c>
      <c r="E506" s="182" t="s">
        <v>703</v>
      </c>
      <c r="F506" s="183" t="s">
        <v>704</v>
      </c>
      <c r="G506" s="184" t="s">
        <v>150</v>
      </c>
      <c r="H506" s="185">
        <v>6</v>
      </c>
      <c r="I506" s="186"/>
      <c r="J506" s="187">
        <f t="shared" si="30"/>
        <v>0</v>
      </c>
      <c r="K506" s="183"/>
      <c r="L506" s="188"/>
      <c r="M506" s="189" t="s">
        <v>5</v>
      </c>
      <c r="N506" s="190" t="s">
        <v>40</v>
      </c>
      <c r="O506" s="41"/>
      <c r="P506" s="178">
        <f t="shared" si="31"/>
        <v>0</v>
      </c>
      <c r="Q506" s="178">
        <v>3.3E-3</v>
      </c>
      <c r="R506" s="178">
        <f t="shared" si="32"/>
        <v>1.9799999999999998E-2</v>
      </c>
      <c r="S506" s="178">
        <v>0</v>
      </c>
      <c r="T506" s="179">
        <f t="shared" si="33"/>
        <v>0</v>
      </c>
      <c r="AR506" s="23" t="s">
        <v>133</v>
      </c>
      <c r="AT506" s="23" t="s">
        <v>129</v>
      </c>
      <c r="AU506" s="23" t="s">
        <v>81</v>
      </c>
      <c r="AY506" s="23" t="s">
        <v>116</v>
      </c>
      <c r="BE506" s="180">
        <f t="shared" si="34"/>
        <v>0</v>
      </c>
      <c r="BF506" s="180">
        <f t="shared" si="35"/>
        <v>0</v>
      </c>
      <c r="BG506" s="180">
        <f t="shared" si="36"/>
        <v>0</v>
      </c>
      <c r="BH506" s="180">
        <f t="shared" si="37"/>
        <v>0</v>
      </c>
      <c r="BI506" s="180">
        <f t="shared" si="38"/>
        <v>0</v>
      </c>
      <c r="BJ506" s="23" t="s">
        <v>74</v>
      </c>
      <c r="BK506" s="180">
        <f t="shared" si="39"/>
        <v>0</v>
      </c>
      <c r="BL506" s="23" t="s">
        <v>122</v>
      </c>
      <c r="BM506" s="23" t="s">
        <v>705</v>
      </c>
    </row>
    <row r="507" spans="2:65" s="1" customFormat="1" ht="22.5" customHeight="1">
      <c r="B507" s="168"/>
      <c r="C507" s="181" t="s">
        <v>706</v>
      </c>
      <c r="D507" s="181" t="s">
        <v>129</v>
      </c>
      <c r="E507" s="182" t="s">
        <v>707</v>
      </c>
      <c r="F507" s="183" t="s">
        <v>708</v>
      </c>
      <c r="G507" s="184" t="s">
        <v>150</v>
      </c>
      <c r="H507" s="185">
        <v>6</v>
      </c>
      <c r="I507" s="186"/>
      <c r="J507" s="187">
        <f t="shared" si="30"/>
        <v>0</v>
      </c>
      <c r="K507" s="183"/>
      <c r="L507" s="188"/>
      <c r="M507" s="189" t="s">
        <v>5</v>
      </c>
      <c r="N507" s="190" t="s">
        <v>40</v>
      </c>
      <c r="O507" s="41"/>
      <c r="P507" s="178">
        <f t="shared" si="31"/>
        <v>0</v>
      </c>
      <c r="Q507" s="178">
        <v>1.4999999999999999E-4</v>
      </c>
      <c r="R507" s="178">
        <f t="shared" si="32"/>
        <v>8.9999999999999998E-4</v>
      </c>
      <c r="S507" s="178">
        <v>0</v>
      </c>
      <c r="T507" s="179">
        <f t="shared" si="33"/>
        <v>0</v>
      </c>
      <c r="AR507" s="23" t="s">
        <v>133</v>
      </c>
      <c r="AT507" s="23" t="s">
        <v>129</v>
      </c>
      <c r="AU507" s="23" t="s">
        <v>81</v>
      </c>
      <c r="AY507" s="23" t="s">
        <v>116</v>
      </c>
      <c r="BE507" s="180">
        <f t="shared" si="34"/>
        <v>0</v>
      </c>
      <c r="BF507" s="180">
        <f t="shared" si="35"/>
        <v>0</v>
      </c>
      <c r="BG507" s="180">
        <f t="shared" si="36"/>
        <v>0</v>
      </c>
      <c r="BH507" s="180">
        <f t="shared" si="37"/>
        <v>0</v>
      </c>
      <c r="BI507" s="180">
        <f t="shared" si="38"/>
        <v>0</v>
      </c>
      <c r="BJ507" s="23" t="s">
        <v>74</v>
      </c>
      <c r="BK507" s="180">
        <f t="shared" si="39"/>
        <v>0</v>
      </c>
      <c r="BL507" s="23" t="s">
        <v>122</v>
      </c>
      <c r="BM507" s="23" t="s">
        <v>709</v>
      </c>
    </row>
    <row r="508" spans="2:65" s="1" customFormat="1" ht="22.5" customHeight="1">
      <c r="B508" s="168"/>
      <c r="C508" s="181" t="s">
        <v>710</v>
      </c>
      <c r="D508" s="181" t="s">
        <v>129</v>
      </c>
      <c r="E508" s="182" t="s">
        <v>711</v>
      </c>
      <c r="F508" s="183" t="s">
        <v>712</v>
      </c>
      <c r="G508" s="184" t="s">
        <v>150</v>
      </c>
      <c r="H508" s="185">
        <v>24</v>
      </c>
      <c r="I508" s="186"/>
      <c r="J508" s="187">
        <f t="shared" si="30"/>
        <v>0</v>
      </c>
      <c r="K508" s="183"/>
      <c r="L508" s="188"/>
      <c r="M508" s="189" t="s">
        <v>5</v>
      </c>
      <c r="N508" s="190" t="s">
        <v>40</v>
      </c>
      <c r="O508" s="41"/>
      <c r="P508" s="178">
        <f t="shared" si="31"/>
        <v>0</v>
      </c>
      <c r="Q508" s="178">
        <v>4.0000000000000002E-4</v>
      </c>
      <c r="R508" s="178">
        <f t="shared" si="32"/>
        <v>9.6000000000000009E-3</v>
      </c>
      <c r="S508" s="178">
        <v>0</v>
      </c>
      <c r="T508" s="179">
        <f t="shared" si="33"/>
        <v>0</v>
      </c>
      <c r="AR508" s="23" t="s">
        <v>133</v>
      </c>
      <c r="AT508" s="23" t="s">
        <v>129</v>
      </c>
      <c r="AU508" s="23" t="s">
        <v>81</v>
      </c>
      <c r="AY508" s="23" t="s">
        <v>116</v>
      </c>
      <c r="BE508" s="180">
        <f t="shared" si="34"/>
        <v>0</v>
      </c>
      <c r="BF508" s="180">
        <f t="shared" si="35"/>
        <v>0</v>
      </c>
      <c r="BG508" s="180">
        <f t="shared" si="36"/>
        <v>0</v>
      </c>
      <c r="BH508" s="180">
        <f t="shared" si="37"/>
        <v>0</v>
      </c>
      <c r="BI508" s="180">
        <f t="shared" si="38"/>
        <v>0</v>
      </c>
      <c r="BJ508" s="23" t="s">
        <v>74</v>
      </c>
      <c r="BK508" s="180">
        <f t="shared" si="39"/>
        <v>0</v>
      </c>
      <c r="BL508" s="23" t="s">
        <v>122</v>
      </c>
      <c r="BM508" s="23" t="s">
        <v>713</v>
      </c>
    </row>
    <row r="509" spans="2:65" s="1" customFormat="1" ht="22.5" customHeight="1">
      <c r="B509" s="168"/>
      <c r="C509" s="181" t="s">
        <v>714</v>
      </c>
      <c r="D509" s="181" t="s">
        <v>129</v>
      </c>
      <c r="E509" s="182" t="s">
        <v>715</v>
      </c>
      <c r="F509" s="183" t="s">
        <v>716</v>
      </c>
      <c r="G509" s="184" t="s">
        <v>200</v>
      </c>
      <c r="H509" s="185">
        <v>5</v>
      </c>
      <c r="I509" s="186"/>
      <c r="J509" s="187">
        <f t="shared" si="30"/>
        <v>0</v>
      </c>
      <c r="K509" s="183"/>
      <c r="L509" s="188"/>
      <c r="M509" s="189" t="s">
        <v>5</v>
      </c>
      <c r="N509" s="190" t="s">
        <v>40</v>
      </c>
      <c r="O509" s="41"/>
      <c r="P509" s="178">
        <f t="shared" si="31"/>
        <v>0</v>
      </c>
      <c r="Q509" s="178">
        <v>8.0000000000000007E-5</v>
      </c>
      <c r="R509" s="178">
        <f t="shared" si="32"/>
        <v>4.0000000000000002E-4</v>
      </c>
      <c r="S509" s="178">
        <v>0</v>
      </c>
      <c r="T509" s="179">
        <f t="shared" si="33"/>
        <v>0</v>
      </c>
      <c r="AR509" s="23" t="s">
        <v>133</v>
      </c>
      <c r="AT509" s="23" t="s">
        <v>129</v>
      </c>
      <c r="AU509" s="23" t="s">
        <v>81</v>
      </c>
      <c r="AY509" s="23" t="s">
        <v>116</v>
      </c>
      <c r="BE509" s="180">
        <f t="shared" si="34"/>
        <v>0</v>
      </c>
      <c r="BF509" s="180">
        <f t="shared" si="35"/>
        <v>0</v>
      </c>
      <c r="BG509" s="180">
        <f t="shared" si="36"/>
        <v>0</v>
      </c>
      <c r="BH509" s="180">
        <f t="shared" si="37"/>
        <v>0</v>
      </c>
      <c r="BI509" s="180">
        <f t="shared" si="38"/>
        <v>0</v>
      </c>
      <c r="BJ509" s="23" t="s">
        <v>74</v>
      </c>
      <c r="BK509" s="180">
        <f t="shared" si="39"/>
        <v>0</v>
      </c>
      <c r="BL509" s="23" t="s">
        <v>122</v>
      </c>
      <c r="BM509" s="23" t="s">
        <v>717</v>
      </c>
    </row>
    <row r="510" spans="2:65" s="1" customFormat="1" ht="31.5" customHeight="1">
      <c r="B510" s="168"/>
      <c r="C510" s="169" t="s">
        <v>718</v>
      </c>
      <c r="D510" s="169" t="s">
        <v>119</v>
      </c>
      <c r="E510" s="170" t="s">
        <v>719</v>
      </c>
      <c r="F510" s="171" t="s">
        <v>1136</v>
      </c>
      <c r="G510" s="172" t="s">
        <v>200</v>
      </c>
      <c r="H510" s="173">
        <v>16.5</v>
      </c>
      <c r="I510" s="174"/>
      <c r="J510" s="175">
        <f t="shared" si="30"/>
        <v>0</v>
      </c>
      <c r="K510" s="171"/>
      <c r="L510" s="40"/>
      <c r="M510" s="176" t="s">
        <v>5</v>
      </c>
      <c r="N510" s="177" t="s">
        <v>40</v>
      </c>
      <c r="O510" s="41"/>
      <c r="P510" s="178">
        <f t="shared" si="31"/>
        <v>0</v>
      </c>
      <c r="Q510" s="178">
        <v>2.1000000000000001E-4</v>
      </c>
      <c r="R510" s="178">
        <f t="shared" si="32"/>
        <v>3.4650000000000002E-3</v>
      </c>
      <c r="S510" s="178">
        <v>0</v>
      </c>
      <c r="T510" s="179">
        <f t="shared" si="33"/>
        <v>0</v>
      </c>
      <c r="AR510" s="23" t="s">
        <v>122</v>
      </c>
      <c r="AT510" s="23" t="s">
        <v>119</v>
      </c>
      <c r="AU510" s="23" t="s">
        <v>81</v>
      </c>
      <c r="AY510" s="23" t="s">
        <v>116</v>
      </c>
      <c r="BE510" s="180">
        <f t="shared" si="34"/>
        <v>0</v>
      </c>
      <c r="BF510" s="180">
        <f t="shared" si="35"/>
        <v>0</v>
      </c>
      <c r="BG510" s="180">
        <f t="shared" si="36"/>
        <v>0</v>
      </c>
      <c r="BH510" s="180">
        <f t="shared" si="37"/>
        <v>0</v>
      </c>
      <c r="BI510" s="180">
        <f t="shared" si="38"/>
        <v>0</v>
      </c>
      <c r="BJ510" s="23" t="s">
        <v>74</v>
      </c>
      <c r="BK510" s="180">
        <f t="shared" si="39"/>
        <v>0</v>
      </c>
      <c r="BL510" s="23" t="s">
        <v>122</v>
      </c>
      <c r="BM510" s="23" t="s">
        <v>720</v>
      </c>
    </row>
    <row r="511" spans="2:65" s="13" customFormat="1">
      <c r="B511" s="213"/>
      <c r="D511" s="192" t="s">
        <v>135</v>
      </c>
      <c r="E511" s="214" t="s">
        <v>5</v>
      </c>
      <c r="F511" s="215" t="s">
        <v>721</v>
      </c>
      <c r="H511" s="216" t="s">
        <v>5</v>
      </c>
      <c r="I511" s="217"/>
      <c r="L511" s="213"/>
      <c r="M511" s="218"/>
      <c r="N511" s="219"/>
      <c r="O511" s="219"/>
      <c r="P511" s="219"/>
      <c r="Q511" s="219"/>
      <c r="R511" s="219"/>
      <c r="S511" s="219"/>
      <c r="T511" s="220"/>
      <c r="AT511" s="216" t="s">
        <v>135</v>
      </c>
      <c r="AU511" s="216" t="s">
        <v>81</v>
      </c>
      <c r="AV511" s="13" t="s">
        <v>74</v>
      </c>
      <c r="AW511" s="13" t="s">
        <v>33</v>
      </c>
      <c r="AX511" s="13" t="s">
        <v>69</v>
      </c>
      <c r="AY511" s="216" t="s">
        <v>116</v>
      </c>
    </row>
    <row r="512" spans="2:65" s="11" customFormat="1">
      <c r="B512" s="191"/>
      <c r="D512" s="192" t="s">
        <v>135</v>
      </c>
      <c r="E512" s="193" t="s">
        <v>5</v>
      </c>
      <c r="F512" s="194" t="s">
        <v>722</v>
      </c>
      <c r="H512" s="195">
        <v>16.5</v>
      </c>
      <c r="I512" s="196"/>
      <c r="L512" s="191"/>
      <c r="M512" s="197"/>
      <c r="N512" s="198"/>
      <c r="O512" s="198"/>
      <c r="P512" s="198"/>
      <c r="Q512" s="198"/>
      <c r="R512" s="198"/>
      <c r="S512" s="198"/>
      <c r="T512" s="199"/>
      <c r="AT512" s="193" t="s">
        <v>135</v>
      </c>
      <c r="AU512" s="193" t="s">
        <v>81</v>
      </c>
      <c r="AV512" s="11" t="s">
        <v>81</v>
      </c>
      <c r="AW512" s="11" t="s">
        <v>33</v>
      </c>
      <c r="AX512" s="11" t="s">
        <v>69</v>
      </c>
      <c r="AY512" s="193" t="s">
        <v>116</v>
      </c>
    </row>
    <row r="513" spans="2:65" s="12" customFormat="1">
      <c r="B513" s="200"/>
      <c r="D513" s="201" t="s">
        <v>135</v>
      </c>
      <c r="E513" s="202" t="s">
        <v>5</v>
      </c>
      <c r="F513" s="203" t="s">
        <v>137</v>
      </c>
      <c r="H513" s="204">
        <v>16.5</v>
      </c>
      <c r="I513" s="205"/>
      <c r="L513" s="200"/>
      <c r="M513" s="206"/>
      <c r="N513" s="207"/>
      <c r="O513" s="207"/>
      <c r="P513" s="207"/>
      <c r="Q513" s="207"/>
      <c r="R513" s="207"/>
      <c r="S513" s="207"/>
      <c r="T513" s="208"/>
      <c r="AT513" s="209" t="s">
        <v>135</v>
      </c>
      <c r="AU513" s="209" t="s">
        <v>81</v>
      </c>
      <c r="AV513" s="12" t="s">
        <v>122</v>
      </c>
      <c r="AW513" s="12" t="s">
        <v>33</v>
      </c>
      <c r="AX513" s="12" t="s">
        <v>74</v>
      </c>
      <c r="AY513" s="209" t="s">
        <v>116</v>
      </c>
    </row>
    <row r="514" spans="2:65" s="1" customFormat="1" ht="31.5" customHeight="1">
      <c r="B514" s="168"/>
      <c r="C514" s="169" t="s">
        <v>723</v>
      </c>
      <c r="D514" s="169" t="s">
        <v>119</v>
      </c>
      <c r="E514" s="170" t="s">
        <v>724</v>
      </c>
      <c r="F514" s="171" t="s">
        <v>1137</v>
      </c>
      <c r="G514" s="172" t="s">
        <v>162</v>
      </c>
      <c r="H514" s="173">
        <v>33</v>
      </c>
      <c r="I514" s="174"/>
      <c r="J514" s="175">
        <f>ROUND(I514*H514,2)</f>
        <v>0</v>
      </c>
      <c r="K514" s="171"/>
      <c r="L514" s="40"/>
      <c r="M514" s="176" t="s">
        <v>5</v>
      </c>
      <c r="N514" s="177" t="s">
        <v>40</v>
      </c>
      <c r="O514" s="41"/>
      <c r="P514" s="178">
        <f>O514*H514</f>
        <v>0</v>
      </c>
      <c r="Q514" s="178">
        <v>8.4999999999999995E-4</v>
      </c>
      <c r="R514" s="178">
        <f>Q514*H514</f>
        <v>2.8049999999999999E-2</v>
      </c>
      <c r="S514" s="178">
        <v>0</v>
      </c>
      <c r="T514" s="179">
        <f>S514*H514</f>
        <v>0</v>
      </c>
      <c r="AR514" s="23" t="s">
        <v>122</v>
      </c>
      <c r="AT514" s="23" t="s">
        <v>119</v>
      </c>
      <c r="AU514" s="23" t="s">
        <v>81</v>
      </c>
      <c r="AY514" s="23" t="s">
        <v>116</v>
      </c>
      <c r="BE514" s="180">
        <f>IF(N514="základní",J514,0)</f>
        <v>0</v>
      </c>
      <c r="BF514" s="180">
        <f>IF(N514="snížená",J514,0)</f>
        <v>0</v>
      </c>
      <c r="BG514" s="180">
        <f>IF(N514="zákl. přenesená",J514,0)</f>
        <v>0</v>
      </c>
      <c r="BH514" s="180">
        <f>IF(N514="sníž. přenesená",J514,0)</f>
        <v>0</v>
      </c>
      <c r="BI514" s="180">
        <f>IF(N514="nulová",J514,0)</f>
        <v>0</v>
      </c>
      <c r="BJ514" s="23" t="s">
        <v>74</v>
      </c>
      <c r="BK514" s="180">
        <f>ROUND(I514*H514,2)</f>
        <v>0</v>
      </c>
      <c r="BL514" s="23" t="s">
        <v>122</v>
      </c>
      <c r="BM514" s="23" t="s">
        <v>725</v>
      </c>
    </row>
    <row r="515" spans="2:65" s="13" customFormat="1">
      <c r="B515" s="213"/>
      <c r="D515" s="192" t="s">
        <v>135</v>
      </c>
      <c r="E515" s="214" t="s">
        <v>5</v>
      </c>
      <c r="F515" s="215" t="s">
        <v>726</v>
      </c>
      <c r="H515" s="216" t="s">
        <v>5</v>
      </c>
      <c r="I515" s="217"/>
      <c r="L515" s="213"/>
      <c r="M515" s="218"/>
      <c r="N515" s="219"/>
      <c r="O515" s="219"/>
      <c r="P515" s="219"/>
      <c r="Q515" s="219"/>
      <c r="R515" s="219"/>
      <c r="S515" s="219"/>
      <c r="T515" s="220"/>
      <c r="AT515" s="216" t="s">
        <v>135</v>
      </c>
      <c r="AU515" s="216" t="s">
        <v>81</v>
      </c>
      <c r="AV515" s="13" t="s">
        <v>74</v>
      </c>
      <c r="AW515" s="13" t="s">
        <v>33</v>
      </c>
      <c r="AX515" s="13" t="s">
        <v>69</v>
      </c>
      <c r="AY515" s="216" t="s">
        <v>116</v>
      </c>
    </row>
    <row r="516" spans="2:65" s="13" customFormat="1">
      <c r="B516" s="213"/>
      <c r="D516" s="192" t="s">
        <v>135</v>
      </c>
      <c r="E516" s="214" t="s">
        <v>5</v>
      </c>
      <c r="F516" s="215" t="s">
        <v>727</v>
      </c>
      <c r="H516" s="216" t="s">
        <v>5</v>
      </c>
      <c r="I516" s="217"/>
      <c r="L516" s="213"/>
      <c r="M516" s="218"/>
      <c r="N516" s="219"/>
      <c r="O516" s="219"/>
      <c r="P516" s="219"/>
      <c r="Q516" s="219"/>
      <c r="R516" s="219"/>
      <c r="S516" s="219"/>
      <c r="T516" s="220"/>
      <c r="AT516" s="216" t="s">
        <v>135</v>
      </c>
      <c r="AU516" s="216" t="s">
        <v>81</v>
      </c>
      <c r="AV516" s="13" t="s">
        <v>74</v>
      </c>
      <c r="AW516" s="13" t="s">
        <v>33</v>
      </c>
      <c r="AX516" s="13" t="s">
        <v>69</v>
      </c>
      <c r="AY516" s="216" t="s">
        <v>116</v>
      </c>
    </row>
    <row r="517" spans="2:65" s="11" customFormat="1">
      <c r="B517" s="191"/>
      <c r="D517" s="192" t="s">
        <v>135</v>
      </c>
      <c r="E517" s="193" t="s">
        <v>5</v>
      </c>
      <c r="F517" s="194" t="s">
        <v>728</v>
      </c>
      <c r="H517" s="195">
        <v>13</v>
      </c>
      <c r="I517" s="196"/>
      <c r="L517" s="191"/>
      <c r="M517" s="197"/>
      <c r="N517" s="198"/>
      <c r="O517" s="198"/>
      <c r="P517" s="198"/>
      <c r="Q517" s="198"/>
      <c r="R517" s="198"/>
      <c r="S517" s="198"/>
      <c r="T517" s="199"/>
      <c r="AT517" s="193" t="s">
        <v>135</v>
      </c>
      <c r="AU517" s="193" t="s">
        <v>81</v>
      </c>
      <c r="AV517" s="11" t="s">
        <v>81</v>
      </c>
      <c r="AW517" s="11" t="s">
        <v>33</v>
      </c>
      <c r="AX517" s="11" t="s">
        <v>69</v>
      </c>
      <c r="AY517" s="193" t="s">
        <v>116</v>
      </c>
    </row>
    <row r="518" spans="2:65" s="13" customFormat="1">
      <c r="B518" s="213"/>
      <c r="D518" s="192" t="s">
        <v>135</v>
      </c>
      <c r="E518" s="214" t="s">
        <v>5</v>
      </c>
      <c r="F518" s="215" t="s">
        <v>729</v>
      </c>
      <c r="H518" s="216" t="s">
        <v>5</v>
      </c>
      <c r="I518" s="217"/>
      <c r="L518" s="213"/>
      <c r="M518" s="218"/>
      <c r="N518" s="219"/>
      <c r="O518" s="219"/>
      <c r="P518" s="219"/>
      <c r="Q518" s="219"/>
      <c r="R518" s="219"/>
      <c r="S518" s="219"/>
      <c r="T518" s="220"/>
      <c r="AT518" s="216" t="s">
        <v>135</v>
      </c>
      <c r="AU518" s="216" t="s">
        <v>81</v>
      </c>
      <c r="AV518" s="13" t="s">
        <v>74</v>
      </c>
      <c r="AW518" s="13" t="s">
        <v>33</v>
      </c>
      <c r="AX518" s="13" t="s">
        <v>69</v>
      </c>
      <c r="AY518" s="216" t="s">
        <v>116</v>
      </c>
    </row>
    <row r="519" spans="2:65" s="11" customFormat="1">
      <c r="B519" s="191"/>
      <c r="D519" s="192" t="s">
        <v>135</v>
      </c>
      <c r="E519" s="193" t="s">
        <v>5</v>
      </c>
      <c r="F519" s="194" t="s">
        <v>730</v>
      </c>
      <c r="H519" s="195">
        <v>20</v>
      </c>
      <c r="I519" s="196"/>
      <c r="L519" s="191"/>
      <c r="M519" s="197"/>
      <c r="N519" s="198"/>
      <c r="O519" s="198"/>
      <c r="P519" s="198"/>
      <c r="Q519" s="198"/>
      <c r="R519" s="198"/>
      <c r="S519" s="198"/>
      <c r="T519" s="199"/>
      <c r="AT519" s="193" t="s">
        <v>135</v>
      </c>
      <c r="AU519" s="193" t="s">
        <v>81</v>
      </c>
      <c r="AV519" s="11" t="s">
        <v>81</v>
      </c>
      <c r="AW519" s="11" t="s">
        <v>33</v>
      </c>
      <c r="AX519" s="11" t="s">
        <v>69</v>
      </c>
      <c r="AY519" s="193" t="s">
        <v>116</v>
      </c>
    </row>
    <row r="520" spans="2:65" s="12" customFormat="1">
      <c r="B520" s="200"/>
      <c r="D520" s="201" t="s">
        <v>135</v>
      </c>
      <c r="E520" s="202" t="s">
        <v>5</v>
      </c>
      <c r="F520" s="203" t="s">
        <v>137</v>
      </c>
      <c r="H520" s="204">
        <v>33</v>
      </c>
      <c r="I520" s="205"/>
      <c r="L520" s="200"/>
      <c r="M520" s="206"/>
      <c r="N520" s="207"/>
      <c r="O520" s="207"/>
      <c r="P520" s="207"/>
      <c r="Q520" s="207"/>
      <c r="R520" s="207"/>
      <c r="S520" s="207"/>
      <c r="T520" s="208"/>
      <c r="AT520" s="209" t="s">
        <v>135</v>
      </c>
      <c r="AU520" s="209" t="s">
        <v>81</v>
      </c>
      <c r="AV520" s="12" t="s">
        <v>122</v>
      </c>
      <c r="AW520" s="12" t="s">
        <v>33</v>
      </c>
      <c r="AX520" s="12" t="s">
        <v>74</v>
      </c>
      <c r="AY520" s="209" t="s">
        <v>116</v>
      </c>
    </row>
    <row r="521" spans="2:65" s="1" customFormat="1" ht="31.5" customHeight="1">
      <c r="B521" s="168"/>
      <c r="C521" s="169" t="s">
        <v>731</v>
      </c>
      <c r="D521" s="169" t="s">
        <v>119</v>
      </c>
      <c r="E521" s="170" t="s">
        <v>732</v>
      </c>
      <c r="F521" s="171" t="s">
        <v>1138</v>
      </c>
      <c r="G521" s="172" t="s">
        <v>200</v>
      </c>
      <c r="H521" s="173">
        <v>8</v>
      </c>
      <c r="I521" s="174"/>
      <c r="J521" s="175">
        <f>ROUND(I521*H521,2)</f>
        <v>0</v>
      </c>
      <c r="K521" s="171"/>
      <c r="L521" s="40"/>
      <c r="M521" s="176" t="s">
        <v>5</v>
      </c>
      <c r="N521" s="177" t="s">
        <v>40</v>
      </c>
      <c r="O521" s="41"/>
      <c r="P521" s="178">
        <f>O521*H521</f>
        <v>0</v>
      </c>
      <c r="Q521" s="178">
        <v>1.3999999999999999E-4</v>
      </c>
      <c r="R521" s="178">
        <f>Q521*H521</f>
        <v>1.1199999999999999E-3</v>
      </c>
      <c r="S521" s="178">
        <v>0</v>
      </c>
      <c r="T521" s="179">
        <f>S521*H521</f>
        <v>0</v>
      </c>
      <c r="AR521" s="23" t="s">
        <v>122</v>
      </c>
      <c r="AT521" s="23" t="s">
        <v>119</v>
      </c>
      <c r="AU521" s="23" t="s">
        <v>81</v>
      </c>
      <c r="AY521" s="23" t="s">
        <v>116</v>
      </c>
      <c r="BE521" s="180">
        <f>IF(N521="základní",J521,0)</f>
        <v>0</v>
      </c>
      <c r="BF521" s="180">
        <f>IF(N521="snížená",J521,0)</f>
        <v>0</v>
      </c>
      <c r="BG521" s="180">
        <f>IF(N521="zákl. přenesená",J521,0)</f>
        <v>0</v>
      </c>
      <c r="BH521" s="180">
        <f>IF(N521="sníž. přenesená",J521,0)</f>
        <v>0</v>
      </c>
      <c r="BI521" s="180">
        <f>IF(N521="nulová",J521,0)</f>
        <v>0</v>
      </c>
      <c r="BJ521" s="23" t="s">
        <v>74</v>
      </c>
      <c r="BK521" s="180">
        <f>ROUND(I521*H521,2)</f>
        <v>0</v>
      </c>
      <c r="BL521" s="23" t="s">
        <v>122</v>
      </c>
      <c r="BM521" s="23" t="s">
        <v>733</v>
      </c>
    </row>
    <row r="522" spans="2:65" s="1" customFormat="1" ht="31.5" customHeight="1">
      <c r="B522" s="168"/>
      <c r="C522" s="169" t="s">
        <v>734</v>
      </c>
      <c r="D522" s="169" t="s">
        <v>119</v>
      </c>
      <c r="E522" s="170" t="s">
        <v>735</v>
      </c>
      <c r="F522" s="171" t="s">
        <v>1139</v>
      </c>
      <c r="G522" s="172" t="s">
        <v>200</v>
      </c>
      <c r="H522" s="173">
        <v>24.5</v>
      </c>
      <c r="I522" s="174"/>
      <c r="J522" s="175">
        <f>ROUND(I522*H522,2)</f>
        <v>0</v>
      </c>
      <c r="K522" s="171"/>
      <c r="L522" s="40"/>
      <c r="M522" s="176" t="s">
        <v>5</v>
      </c>
      <c r="N522" s="177" t="s">
        <v>40</v>
      </c>
      <c r="O522" s="41"/>
      <c r="P522" s="178">
        <f>O522*H522</f>
        <v>0</v>
      </c>
      <c r="Q522" s="178">
        <v>0</v>
      </c>
      <c r="R522" s="178">
        <f>Q522*H522</f>
        <v>0</v>
      </c>
      <c r="S522" s="178">
        <v>0</v>
      </c>
      <c r="T522" s="179">
        <f>S522*H522</f>
        <v>0</v>
      </c>
      <c r="AR522" s="23" t="s">
        <v>122</v>
      </c>
      <c r="AT522" s="23" t="s">
        <v>119</v>
      </c>
      <c r="AU522" s="23" t="s">
        <v>81</v>
      </c>
      <c r="AY522" s="23" t="s">
        <v>116</v>
      </c>
      <c r="BE522" s="180">
        <f>IF(N522="základní",J522,0)</f>
        <v>0</v>
      </c>
      <c r="BF522" s="180">
        <f>IF(N522="snížená",J522,0)</f>
        <v>0</v>
      </c>
      <c r="BG522" s="180">
        <f>IF(N522="zákl. přenesená",J522,0)</f>
        <v>0</v>
      </c>
      <c r="BH522" s="180">
        <f>IF(N522="sníž. přenesená",J522,0)</f>
        <v>0</v>
      </c>
      <c r="BI522" s="180">
        <f>IF(N522="nulová",J522,0)</f>
        <v>0</v>
      </c>
      <c r="BJ522" s="23" t="s">
        <v>74</v>
      </c>
      <c r="BK522" s="180">
        <f>ROUND(I522*H522,2)</f>
        <v>0</v>
      </c>
      <c r="BL522" s="23" t="s">
        <v>122</v>
      </c>
      <c r="BM522" s="23" t="s">
        <v>736</v>
      </c>
    </row>
    <row r="523" spans="2:65" s="1" customFormat="1" ht="31.5" customHeight="1">
      <c r="B523" s="168"/>
      <c r="C523" s="169" t="s">
        <v>737</v>
      </c>
      <c r="D523" s="169" t="s">
        <v>119</v>
      </c>
      <c r="E523" s="170" t="s">
        <v>738</v>
      </c>
      <c r="F523" s="171" t="s">
        <v>1140</v>
      </c>
      <c r="G523" s="172" t="s">
        <v>162</v>
      </c>
      <c r="H523" s="173">
        <v>33</v>
      </c>
      <c r="I523" s="174"/>
      <c r="J523" s="175">
        <f>ROUND(I523*H523,2)</f>
        <v>0</v>
      </c>
      <c r="K523" s="171"/>
      <c r="L523" s="40"/>
      <c r="M523" s="176" t="s">
        <v>5</v>
      </c>
      <c r="N523" s="177" t="s">
        <v>40</v>
      </c>
      <c r="O523" s="41"/>
      <c r="P523" s="178">
        <f>O523*H523</f>
        <v>0</v>
      </c>
      <c r="Q523" s="178">
        <v>1.0000000000000001E-5</v>
      </c>
      <c r="R523" s="178">
        <f>Q523*H523</f>
        <v>3.3000000000000005E-4</v>
      </c>
      <c r="S523" s="178">
        <v>0</v>
      </c>
      <c r="T523" s="179">
        <f>S523*H523</f>
        <v>0</v>
      </c>
      <c r="AR523" s="23" t="s">
        <v>122</v>
      </c>
      <c r="AT523" s="23" t="s">
        <v>119</v>
      </c>
      <c r="AU523" s="23" t="s">
        <v>81</v>
      </c>
      <c r="AY523" s="23" t="s">
        <v>116</v>
      </c>
      <c r="BE523" s="180">
        <f>IF(N523="základní",J523,0)</f>
        <v>0</v>
      </c>
      <c r="BF523" s="180">
        <f>IF(N523="snížená",J523,0)</f>
        <v>0</v>
      </c>
      <c r="BG523" s="180">
        <f>IF(N523="zákl. přenesená",J523,0)</f>
        <v>0</v>
      </c>
      <c r="BH523" s="180">
        <f>IF(N523="sníž. přenesená",J523,0)</f>
        <v>0</v>
      </c>
      <c r="BI523" s="180">
        <f>IF(N523="nulová",J523,0)</f>
        <v>0</v>
      </c>
      <c r="BJ523" s="23" t="s">
        <v>74</v>
      </c>
      <c r="BK523" s="180">
        <f>ROUND(I523*H523,2)</f>
        <v>0</v>
      </c>
      <c r="BL523" s="23" t="s">
        <v>122</v>
      </c>
      <c r="BM523" s="23" t="s">
        <v>739</v>
      </c>
    </row>
    <row r="524" spans="2:65" s="1" customFormat="1" ht="22.5" customHeight="1">
      <c r="B524" s="168"/>
      <c r="C524" s="181" t="s">
        <v>740</v>
      </c>
      <c r="D524" s="181" t="s">
        <v>129</v>
      </c>
      <c r="E524" s="182" t="s">
        <v>741</v>
      </c>
      <c r="F524" s="183" t="s">
        <v>1141</v>
      </c>
      <c r="G524" s="184" t="s">
        <v>200</v>
      </c>
      <c r="H524" s="185">
        <v>30</v>
      </c>
      <c r="I524" s="186"/>
      <c r="J524" s="187">
        <f>ROUND(I524*H524,2)</f>
        <v>0</v>
      </c>
      <c r="K524" s="183"/>
      <c r="L524" s="188"/>
      <c r="M524" s="189" t="s">
        <v>5</v>
      </c>
      <c r="N524" s="190" t="s">
        <v>40</v>
      </c>
      <c r="O524" s="41"/>
      <c r="P524" s="178">
        <f>O524*H524</f>
        <v>0</v>
      </c>
      <c r="Q524" s="178">
        <v>0</v>
      </c>
      <c r="R524" s="178">
        <f>Q524*H524</f>
        <v>0</v>
      </c>
      <c r="S524" s="178">
        <v>0</v>
      </c>
      <c r="T524" s="179">
        <f>S524*H524</f>
        <v>0</v>
      </c>
      <c r="AR524" s="23" t="s">
        <v>133</v>
      </c>
      <c r="AT524" s="23" t="s">
        <v>129</v>
      </c>
      <c r="AU524" s="23" t="s">
        <v>81</v>
      </c>
      <c r="AY524" s="23" t="s">
        <v>116</v>
      </c>
      <c r="BE524" s="180">
        <f>IF(N524="základní",J524,0)</f>
        <v>0</v>
      </c>
      <c r="BF524" s="180">
        <f>IF(N524="snížená",J524,0)</f>
        <v>0</v>
      </c>
      <c r="BG524" s="180">
        <f>IF(N524="zákl. přenesená",J524,0)</f>
        <v>0</v>
      </c>
      <c r="BH524" s="180">
        <f>IF(N524="sníž. přenesená",J524,0)</f>
        <v>0</v>
      </c>
      <c r="BI524" s="180">
        <f>IF(N524="nulová",J524,0)</f>
        <v>0</v>
      </c>
      <c r="BJ524" s="23" t="s">
        <v>74</v>
      </c>
      <c r="BK524" s="180">
        <f>ROUND(I524*H524,2)</f>
        <v>0</v>
      </c>
      <c r="BL524" s="23" t="s">
        <v>122</v>
      </c>
      <c r="BM524" s="23" t="s">
        <v>742</v>
      </c>
    </row>
    <row r="525" spans="2:65" s="1" customFormat="1" ht="44.25" customHeight="1">
      <c r="B525" s="168"/>
      <c r="C525" s="169" t="s">
        <v>743</v>
      </c>
      <c r="D525" s="169" t="s">
        <v>119</v>
      </c>
      <c r="E525" s="170" t="s">
        <v>744</v>
      </c>
      <c r="F525" s="171" t="s">
        <v>1142</v>
      </c>
      <c r="G525" s="172" t="s">
        <v>200</v>
      </c>
      <c r="H525" s="173">
        <v>707</v>
      </c>
      <c r="I525" s="174"/>
      <c r="J525" s="175">
        <f>ROUND(I525*H525,2)</f>
        <v>0</v>
      </c>
      <c r="K525" s="171"/>
      <c r="L525" s="40"/>
      <c r="M525" s="176" t="s">
        <v>5</v>
      </c>
      <c r="N525" s="177" t="s">
        <v>40</v>
      </c>
      <c r="O525" s="41"/>
      <c r="P525" s="178">
        <f>O525*H525</f>
        <v>0</v>
      </c>
      <c r="Q525" s="178">
        <v>8.9779999999999999E-2</v>
      </c>
      <c r="R525" s="178">
        <f>Q525*H525</f>
        <v>63.474460000000001</v>
      </c>
      <c r="S525" s="178">
        <v>0</v>
      </c>
      <c r="T525" s="179">
        <f>S525*H525</f>
        <v>0</v>
      </c>
      <c r="AR525" s="23" t="s">
        <v>122</v>
      </c>
      <c r="AT525" s="23" t="s">
        <v>119</v>
      </c>
      <c r="AU525" s="23" t="s">
        <v>81</v>
      </c>
      <c r="AY525" s="23" t="s">
        <v>116</v>
      </c>
      <c r="BE525" s="180">
        <f>IF(N525="základní",J525,0)</f>
        <v>0</v>
      </c>
      <c r="BF525" s="180">
        <f>IF(N525="snížená",J525,0)</f>
        <v>0</v>
      </c>
      <c r="BG525" s="180">
        <f>IF(N525="zákl. přenesená",J525,0)</f>
        <v>0</v>
      </c>
      <c r="BH525" s="180">
        <f>IF(N525="sníž. přenesená",J525,0)</f>
        <v>0</v>
      </c>
      <c r="BI525" s="180">
        <f>IF(N525="nulová",J525,0)</f>
        <v>0</v>
      </c>
      <c r="BJ525" s="23" t="s">
        <v>74</v>
      </c>
      <c r="BK525" s="180">
        <f>ROUND(I525*H525,2)</f>
        <v>0</v>
      </c>
      <c r="BL525" s="23" t="s">
        <v>122</v>
      </c>
      <c r="BM525" s="23" t="s">
        <v>745</v>
      </c>
    </row>
    <row r="526" spans="2:65" s="13" customFormat="1">
      <c r="B526" s="213"/>
      <c r="D526" s="192" t="s">
        <v>135</v>
      </c>
      <c r="E526" s="214" t="s">
        <v>5</v>
      </c>
      <c r="F526" s="215" t="s">
        <v>746</v>
      </c>
      <c r="H526" s="216" t="s">
        <v>5</v>
      </c>
      <c r="I526" s="217"/>
      <c r="L526" s="213"/>
      <c r="M526" s="218"/>
      <c r="N526" s="219"/>
      <c r="O526" s="219"/>
      <c r="P526" s="219"/>
      <c r="Q526" s="219"/>
      <c r="R526" s="219"/>
      <c r="S526" s="219"/>
      <c r="T526" s="220"/>
      <c r="AT526" s="216" t="s">
        <v>135</v>
      </c>
      <c r="AU526" s="216" t="s">
        <v>81</v>
      </c>
      <c r="AV526" s="13" t="s">
        <v>74</v>
      </c>
      <c r="AW526" s="13" t="s">
        <v>33</v>
      </c>
      <c r="AX526" s="13" t="s">
        <v>69</v>
      </c>
      <c r="AY526" s="216" t="s">
        <v>116</v>
      </c>
    </row>
    <row r="527" spans="2:65" s="11" customFormat="1">
      <c r="B527" s="191"/>
      <c r="D527" s="192" t="s">
        <v>135</v>
      </c>
      <c r="E527" s="193" t="s">
        <v>5</v>
      </c>
      <c r="F527" s="194" t="s">
        <v>747</v>
      </c>
      <c r="H527" s="195">
        <v>707</v>
      </c>
      <c r="I527" s="196"/>
      <c r="L527" s="191"/>
      <c r="M527" s="197"/>
      <c r="N527" s="198"/>
      <c r="O527" s="198"/>
      <c r="P527" s="198"/>
      <c r="Q527" s="198"/>
      <c r="R527" s="198"/>
      <c r="S527" s="198"/>
      <c r="T527" s="199"/>
      <c r="AT527" s="193" t="s">
        <v>135</v>
      </c>
      <c r="AU527" s="193" t="s">
        <v>81</v>
      </c>
      <c r="AV527" s="11" t="s">
        <v>81</v>
      </c>
      <c r="AW527" s="11" t="s">
        <v>33</v>
      </c>
      <c r="AX527" s="11" t="s">
        <v>69</v>
      </c>
      <c r="AY527" s="193" t="s">
        <v>116</v>
      </c>
    </row>
    <row r="528" spans="2:65" s="12" customFormat="1">
      <c r="B528" s="200"/>
      <c r="D528" s="201" t="s">
        <v>135</v>
      </c>
      <c r="E528" s="202" t="s">
        <v>5</v>
      </c>
      <c r="F528" s="203" t="s">
        <v>137</v>
      </c>
      <c r="H528" s="204">
        <v>707</v>
      </c>
      <c r="I528" s="205"/>
      <c r="L528" s="200"/>
      <c r="M528" s="206"/>
      <c r="N528" s="207"/>
      <c r="O528" s="207"/>
      <c r="P528" s="207"/>
      <c r="Q528" s="207"/>
      <c r="R528" s="207"/>
      <c r="S528" s="207"/>
      <c r="T528" s="208"/>
      <c r="AT528" s="209" t="s">
        <v>135</v>
      </c>
      <c r="AU528" s="209" t="s">
        <v>81</v>
      </c>
      <c r="AV528" s="12" t="s">
        <v>122</v>
      </c>
      <c r="AW528" s="12" t="s">
        <v>33</v>
      </c>
      <c r="AX528" s="12" t="s">
        <v>74</v>
      </c>
      <c r="AY528" s="209" t="s">
        <v>116</v>
      </c>
    </row>
    <row r="529" spans="2:65" s="1" customFormat="1" ht="22.5" customHeight="1">
      <c r="B529" s="168"/>
      <c r="C529" s="181" t="s">
        <v>748</v>
      </c>
      <c r="D529" s="181" t="s">
        <v>129</v>
      </c>
      <c r="E529" s="182" t="s">
        <v>749</v>
      </c>
      <c r="F529" s="183" t="s">
        <v>750</v>
      </c>
      <c r="G529" s="184" t="s">
        <v>132</v>
      </c>
      <c r="H529" s="185">
        <v>17.306999999999999</v>
      </c>
      <c r="I529" s="186"/>
      <c r="J529" s="187">
        <f>ROUND(I529*H529,2)</f>
        <v>0</v>
      </c>
      <c r="K529" s="183"/>
      <c r="L529" s="188"/>
      <c r="M529" s="189" t="s">
        <v>5</v>
      </c>
      <c r="N529" s="190" t="s">
        <v>40</v>
      </c>
      <c r="O529" s="41"/>
      <c r="P529" s="178">
        <f>O529*H529</f>
        <v>0</v>
      </c>
      <c r="Q529" s="178">
        <v>1</v>
      </c>
      <c r="R529" s="178">
        <f>Q529*H529</f>
        <v>17.306999999999999</v>
      </c>
      <c r="S529" s="178">
        <v>0</v>
      </c>
      <c r="T529" s="179">
        <f>S529*H529</f>
        <v>0</v>
      </c>
      <c r="AR529" s="23" t="s">
        <v>133</v>
      </c>
      <c r="AT529" s="23" t="s">
        <v>129</v>
      </c>
      <c r="AU529" s="23" t="s">
        <v>81</v>
      </c>
      <c r="AY529" s="23" t="s">
        <v>116</v>
      </c>
      <c r="BE529" s="180">
        <f>IF(N529="základní",J529,0)</f>
        <v>0</v>
      </c>
      <c r="BF529" s="180">
        <f>IF(N529="snížená",J529,0)</f>
        <v>0</v>
      </c>
      <c r="BG529" s="180">
        <f>IF(N529="zákl. přenesená",J529,0)</f>
        <v>0</v>
      </c>
      <c r="BH529" s="180">
        <f>IF(N529="sníž. přenesená",J529,0)</f>
        <v>0</v>
      </c>
      <c r="BI529" s="180">
        <f>IF(N529="nulová",J529,0)</f>
        <v>0</v>
      </c>
      <c r="BJ529" s="23" t="s">
        <v>74</v>
      </c>
      <c r="BK529" s="180">
        <f>ROUND(I529*H529,2)</f>
        <v>0</v>
      </c>
      <c r="BL529" s="23" t="s">
        <v>122</v>
      </c>
      <c r="BM529" s="23" t="s">
        <v>751</v>
      </c>
    </row>
    <row r="530" spans="2:65" s="11" customFormat="1">
      <c r="B530" s="191"/>
      <c r="D530" s="192" t="s">
        <v>135</v>
      </c>
      <c r="E530" s="193" t="s">
        <v>5</v>
      </c>
      <c r="F530" s="194" t="s">
        <v>752</v>
      </c>
      <c r="H530" s="195">
        <v>17.306999999999999</v>
      </c>
      <c r="I530" s="196"/>
      <c r="L530" s="191"/>
      <c r="M530" s="197"/>
      <c r="N530" s="198"/>
      <c r="O530" s="198"/>
      <c r="P530" s="198"/>
      <c r="Q530" s="198"/>
      <c r="R530" s="198"/>
      <c r="S530" s="198"/>
      <c r="T530" s="199"/>
      <c r="AT530" s="193" t="s">
        <v>135</v>
      </c>
      <c r="AU530" s="193" t="s">
        <v>81</v>
      </c>
      <c r="AV530" s="11" t="s">
        <v>81</v>
      </c>
      <c r="AW530" s="11" t="s">
        <v>33</v>
      </c>
      <c r="AX530" s="11" t="s">
        <v>69</v>
      </c>
      <c r="AY530" s="193" t="s">
        <v>116</v>
      </c>
    </row>
    <row r="531" spans="2:65" s="12" customFormat="1">
      <c r="B531" s="200"/>
      <c r="D531" s="201" t="s">
        <v>135</v>
      </c>
      <c r="E531" s="202" t="s">
        <v>5</v>
      </c>
      <c r="F531" s="203" t="s">
        <v>137</v>
      </c>
      <c r="H531" s="204">
        <v>17.306999999999999</v>
      </c>
      <c r="I531" s="205"/>
      <c r="L531" s="200"/>
      <c r="M531" s="206"/>
      <c r="N531" s="207"/>
      <c r="O531" s="207"/>
      <c r="P531" s="207"/>
      <c r="Q531" s="207"/>
      <c r="R531" s="207"/>
      <c r="S531" s="207"/>
      <c r="T531" s="208"/>
      <c r="AT531" s="209" t="s">
        <v>135</v>
      </c>
      <c r="AU531" s="209" t="s">
        <v>81</v>
      </c>
      <c r="AV531" s="12" t="s">
        <v>122</v>
      </c>
      <c r="AW531" s="12" t="s">
        <v>33</v>
      </c>
      <c r="AX531" s="12" t="s">
        <v>74</v>
      </c>
      <c r="AY531" s="209" t="s">
        <v>116</v>
      </c>
    </row>
    <row r="532" spans="2:65" s="1" customFormat="1" ht="44.25" customHeight="1">
      <c r="B532" s="168"/>
      <c r="C532" s="169" t="s">
        <v>753</v>
      </c>
      <c r="D532" s="169" t="s">
        <v>119</v>
      </c>
      <c r="E532" s="170" t="s">
        <v>754</v>
      </c>
      <c r="F532" s="171" t="s">
        <v>1143</v>
      </c>
      <c r="G532" s="172" t="s">
        <v>200</v>
      </c>
      <c r="H532" s="173">
        <v>112.5</v>
      </c>
      <c r="I532" s="174"/>
      <c r="J532" s="175">
        <f>ROUND(I532*H532,2)</f>
        <v>0</v>
      </c>
      <c r="K532" s="171"/>
      <c r="L532" s="40"/>
      <c r="M532" s="176" t="s">
        <v>5</v>
      </c>
      <c r="N532" s="177" t="s">
        <v>40</v>
      </c>
      <c r="O532" s="41"/>
      <c r="P532" s="178">
        <f>O532*H532</f>
        <v>0</v>
      </c>
      <c r="Q532" s="178">
        <v>0.15540000000000001</v>
      </c>
      <c r="R532" s="178">
        <f>Q532*H532</f>
        <v>17.482500000000002</v>
      </c>
      <c r="S532" s="178">
        <v>0</v>
      </c>
      <c r="T532" s="179">
        <f>S532*H532</f>
        <v>0</v>
      </c>
      <c r="AR532" s="23" t="s">
        <v>122</v>
      </c>
      <c r="AT532" s="23" t="s">
        <v>119</v>
      </c>
      <c r="AU532" s="23" t="s">
        <v>81</v>
      </c>
      <c r="AY532" s="23" t="s">
        <v>116</v>
      </c>
      <c r="BE532" s="180">
        <f>IF(N532="základní",J532,0)</f>
        <v>0</v>
      </c>
      <c r="BF532" s="180">
        <f>IF(N532="snížená",J532,0)</f>
        <v>0</v>
      </c>
      <c r="BG532" s="180">
        <f>IF(N532="zákl. přenesená",J532,0)</f>
        <v>0</v>
      </c>
      <c r="BH532" s="180">
        <f>IF(N532="sníž. přenesená",J532,0)</f>
        <v>0</v>
      </c>
      <c r="BI532" s="180">
        <f>IF(N532="nulová",J532,0)</f>
        <v>0</v>
      </c>
      <c r="BJ532" s="23" t="s">
        <v>74</v>
      </c>
      <c r="BK532" s="180">
        <f>ROUND(I532*H532,2)</f>
        <v>0</v>
      </c>
      <c r="BL532" s="23" t="s">
        <v>122</v>
      </c>
      <c r="BM532" s="23" t="s">
        <v>755</v>
      </c>
    </row>
    <row r="533" spans="2:65" s="13" customFormat="1">
      <c r="B533" s="213"/>
      <c r="D533" s="192" t="s">
        <v>135</v>
      </c>
      <c r="E533" s="214" t="s">
        <v>5</v>
      </c>
      <c r="F533" s="215" t="s">
        <v>206</v>
      </c>
      <c r="H533" s="216" t="s">
        <v>5</v>
      </c>
      <c r="I533" s="217"/>
      <c r="L533" s="213"/>
      <c r="M533" s="218"/>
      <c r="N533" s="219"/>
      <c r="O533" s="219"/>
      <c r="P533" s="219"/>
      <c r="Q533" s="219"/>
      <c r="R533" s="219"/>
      <c r="S533" s="219"/>
      <c r="T533" s="220"/>
      <c r="AT533" s="216" t="s">
        <v>135</v>
      </c>
      <c r="AU533" s="216" t="s">
        <v>81</v>
      </c>
      <c r="AV533" s="13" t="s">
        <v>74</v>
      </c>
      <c r="AW533" s="13" t="s">
        <v>33</v>
      </c>
      <c r="AX533" s="13" t="s">
        <v>69</v>
      </c>
      <c r="AY533" s="216" t="s">
        <v>116</v>
      </c>
    </row>
    <row r="534" spans="2:65" s="13" customFormat="1">
      <c r="B534" s="213"/>
      <c r="D534" s="192" t="s">
        <v>135</v>
      </c>
      <c r="E534" s="214" t="s">
        <v>5</v>
      </c>
      <c r="F534" s="215" t="s">
        <v>756</v>
      </c>
      <c r="H534" s="216" t="s">
        <v>5</v>
      </c>
      <c r="I534" s="217"/>
      <c r="L534" s="213"/>
      <c r="M534" s="218"/>
      <c r="N534" s="219"/>
      <c r="O534" s="219"/>
      <c r="P534" s="219"/>
      <c r="Q534" s="219"/>
      <c r="R534" s="219"/>
      <c r="S534" s="219"/>
      <c r="T534" s="220"/>
      <c r="AT534" s="216" t="s">
        <v>135</v>
      </c>
      <c r="AU534" s="216" t="s">
        <v>81</v>
      </c>
      <c r="AV534" s="13" t="s">
        <v>74</v>
      </c>
      <c r="AW534" s="13" t="s">
        <v>33</v>
      </c>
      <c r="AX534" s="13" t="s">
        <v>69</v>
      </c>
      <c r="AY534" s="216" t="s">
        <v>116</v>
      </c>
    </row>
    <row r="535" spans="2:65" s="11" customFormat="1">
      <c r="B535" s="191"/>
      <c r="D535" s="192" t="s">
        <v>135</v>
      </c>
      <c r="E535" s="193" t="s">
        <v>5</v>
      </c>
      <c r="F535" s="194" t="s">
        <v>757</v>
      </c>
      <c r="H535" s="195">
        <v>112.5</v>
      </c>
      <c r="I535" s="196"/>
      <c r="L535" s="191"/>
      <c r="M535" s="197"/>
      <c r="N535" s="198"/>
      <c r="O535" s="198"/>
      <c r="P535" s="198"/>
      <c r="Q535" s="198"/>
      <c r="R535" s="198"/>
      <c r="S535" s="198"/>
      <c r="T535" s="199"/>
      <c r="AT535" s="193" t="s">
        <v>135</v>
      </c>
      <c r="AU535" s="193" t="s">
        <v>81</v>
      </c>
      <c r="AV535" s="11" t="s">
        <v>81</v>
      </c>
      <c r="AW535" s="11" t="s">
        <v>33</v>
      </c>
      <c r="AX535" s="11" t="s">
        <v>69</v>
      </c>
      <c r="AY535" s="193" t="s">
        <v>116</v>
      </c>
    </row>
    <row r="536" spans="2:65" s="12" customFormat="1">
      <c r="B536" s="200"/>
      <c r="D536" s="201" t="s">
        <v>135</v>
      </c>
      <c r="E536" s="202" t="s">
        <v>5</v>
      </c>
      <c r="F536" s="203" t="s">
        <v>137</v>
      </c>
      <c r="H536" s="204">
        <v>112.5</v>
      </c>
      <c r="I536" s="205"/>
      <c r="L536" s="200"/>
      <c r="M536" s="206"/>
      <c r="N536" s="207"/>
      <c r="O536" s="207"/>
      <c r="P536" s="207"/>
      <c r="Q536" s="207"/>
      <c r="R536" s="207"/>
      <c r="S536" s="207"/>
      <c r="T536" s="208"/>
      <c r="AT536" s="209" t="s">
        <v>135</v>
      </c>
      <c r="AU536" s="209" t="s">
        <v>81</v>
      </c>
      <c r="AV536" s="12" t="s">
        <v>122</v>
      </c>
      <c r="AW536" s="12" t="s">
        <v>33</v>
      </c>
      <c r="AX536" s="12" t="s">
        <v>74</v>
      </c>
      <c r="AY536" s="209" t="s">
        <v>116</v>
      </c>
    </row>
    <row r="537" spans="2:65" s="1" customFormat="1" ht="22.5" customHeight="1">
      <c r="B537" s="168"/>
      <c r="C537" s="181" t="s">
        <v>758</v>
      </c>
      <c r="D537" s="181" t="s">
        <v>129</v>
      </c>
      <c r="E537" s="182" t="s">
        <v>759</v>
      </c>
      <c r="F537" s="183" t="s">
        <v>760</v>
      </c>
      <c r="G537" s="184" t="s">
        <v>150</v>
      </c>
      <c r="H537" s="185">
        <v>112.5</v>
      </c>
      <c r="I537" s="186"/>
      <c r="J537" s="187">
        <f>ROUND(I537*H537,2)</f>
        <v>0</v>
      </c>
      <c r="K537" s="183"/>
      <c r="L537" s="188"/>
      <c r="M537" s="189" t="s">
        <v>5</v>
      </c>
      <c r="N537" s="190" t="s">
        <v>40</v>
      </c>
      <c r="O537" s="41"/>
      <c r="P537" s="178">
        <f>O537*H537</f>
        <v>0</v>
      </c>
      <c r="Q537" s="178">
        <v>5.2999999999999999E-2</v>
      </c>
      <c r="R537" s="178">
        <f>Q537*H537</f>
        <v>5.9624999999999995</v>
      </c>
      <c r="S537" s="178">
        <v>0</v>
      </c>
      <c r="T537" s="179">
        <f>S537*H537</f>
        <v>0</v>
      </c>
      <c r="AR537" s="23" t="s">
        <v>133</v>
      </c>
      <c r="AT537" s="23" t="s">
        <v>129</v>
      </c>
      <c r="AU537" s="23" t="s">
        <v>81</v>
      </c>
      <c r="AY537" s="23" t="s">
        <v>116</v>
      </c>
      <c r="BE537" s="180">
        <f>IF(N537="základní",J537,0)</f>
        <v>0</v>
      </c>
      <c r="BF537" s="180">
        <f>IF(N537="snížená",J537,0)</f>
        <v>0</v>
      </c>
      <c r="BG537" s="180">
        <f>IF(N537="zákl. přenesená",J537,0)</f>
        <v>0</v>
      </c>
      <c r="BH537" s="180">
        <f>IF(N537="sníž. přenesená",J537,0)</f>
        <v>0</v>
      </c>
      <c r="BI537" s="180">
        <f>IF(N537="nulová",J537,0)</f>
        <v>0</v>
      </c>
      <c r="BJ537" s="23" t="s">
        <v>74</v>
      </c>
      <c r="BK537" s="180">
        <f>ROUND(I537*H537,2)</f>
        <v>0</v>
      </c>
      <c r="BL537" s="23" t="s">
        <v>122</v>
      </c>
      <c r="BM537" s="23" t="s">
        <v>761</v>
      </c>
    </row>
    <row r="538" spans="2:65" s="1" customFormat="1" ht="44.25" customHeight="1">
      <c r="B538" s="168"/>
      <c r="C538" s="169" t="s">
        <v>762</v>
      </c>
      <c r="D538" s="169" t="s">
        <v>119</v>
      </c>
      <c r="E538" s="170" t="s">
        <v>763</v>
      </c>
      <c r="F538" s="171" t="s">
        <v>1144</v>
      </c>
      <c r="G538" s="172" t="s">
        <v>200</v>
      </c>
      <c r="H538" s="173">
        <v>692</v>
      </c>
      <c r="I538" s="174"/>
      <c r="J538" s="175">
        <f>ROUND(I538*H538,2)</f>
        <v>0</v>
      </c>
      <c r="K538" s="171"/>
      <c r="L538" s="40"/>
      <c r="M538" s="176" t="s">
        <v>5</v>
      </c>
      <c r="N538" s="177" t="s">
        <v>40</v>
      </c>
      <c r="O538" s="41"/>
      <c r="P538" s="178">
        <f>O538*H538</f>
        <v>0</v>
      </c>
      <c r="Q538" s="178">
        <v>0.1295</v>
      </c>
      <c r="R538" s="178">
        <f>Q538*H538</f>
        <v>89.614000000000004</v>
      </c>
      <c r="S538" s="178">
        <v>0</v>
      </c>
      <c r="T538" s="179">
        <f>S538*H538</f>
        <v>0</v>
      </c>
      <c r="AR538" s="23" t="s">
        <v>122</v>
      </c>
      <c r="AT538" s="23" t="s">
        <v>119</v>
      </c>
      <c r="AU538" s="23" t="s">
        <v>81</v>
      </c>
      <c r="AY538" s="23" t="s">
        <v>116</v>
      </c>
      <c r="BE538" s="180">
        <f>IF(N538="základní",J538,0)</f>
        <v>0</v>
      </c>
      <c r="BF538" s="180">
        <f>IF(N538="snížená",J538,0)</f>
        <v>0</v>
      </c>
      <c r="BG538" s="180">
        <f>IF(N538="zákl. přenesená",J538,0)</f>
        <v>0</v>
      </c>
      <c r="BH538" s="180">
        <f>IF(N538="sníž. přenesená",J538,0)</f>
        <v>0</v>
      </c>
      <c r="BI538" s="180">
        <f>IF(N538="nulová",J538,0)</f>
        <v>0</v>
      </c>
      <c r="BJ538" s="23" t="s">
        <v>74</v>
      </c>
      <c r="BK538" s="180">
        <f>ROUND(I538*H538,2)</f>
        <v>0</v>
      </c>
      <c r="BL538" s="23" t="s">
        <v>122</v>
      </c>
      <c r="BM538" s="23" t="s">
        <v>764</v>
      </c>
    </row>
    <row r="539" spans="2:65" s="13" customFormat="1">
      <c r="B539" s="213"/>
      <c r="D539" s="192" t="s">
        <v>135</v>
      </c>
      <c r="E539" s="214" t="s">
        <v>5</v>
      </c>
      <c r="F539" s="215" t="s">
        <v>397</v>
      </c>
      <c r="H539" s="216" t="s">
        <v>5</v>
      </c>
      <c r="I539" s="217"/>
      <c r="L539" s="213"/>
      <c r="M539" s="218"/>
      <c r="N539" s="219"/>
      <c r="O539" s="219"/>
      <c r="P539" s="219"/>
      <c r="Q539" s="219"/>
      <c r="R539" s="219"/>
      <c r="S539" s="219"/>
      <c r="T539" s="220"/>
      <c r="AT539" s="216" t="s">
        <v>135</v>
      </c>
      <c r="AU539" s="216" t="s">
        <v>81</v>
      </c>
      <c r="AV539" s="13" t="s">
        <v>74</v>
      </c>
      <c r="AW539" s="13" t="s">
        <v>33</v>
      </c>
      <c r="AX539" s="13" t="s">
        <v>69</v>
      </c>
      <c r="AY539" s="216" t="s">
        <v>116</v>
      </c>
    </row>
    <row r="540" spans="2:65" s="13" customFormat="1">
      <c r="B540" s="213"/>
      <c r="D540" s="192" t="s">
        <v>135</v>
      </c>
      <c r="E540" s="214" t="s">
        <v>5</v>
      </c>
      <c r="F540" s="215" t="s">
        <v>765</v>
      </c>
      <c r="H540" s="216" t="s">
        <v>5</v>
      </c>
      <c r="I540" s="217"/>
      <c r="L540" s="213"/>
      <c r="M540" s="218"/>
      <c r="N540" s="219"/>
      <c r="O540" s="219"/>
      <c r="P540" s="219"/>
      <c r="Q540" s="219"/>
      <c r="R540" s="219"/>
      <c r="S540" s="219"/>
      <c r="T540" s="220"/>
      <c r="AT540" s="216" t="s">
        <v>135</v>
      </c>
      <c r="AU540" s="216" t="s">
        <v>81</v>
      </c>
      <c r="AV540" s="13" t="s">
        <v>74</v>
      </c>
      <c r="AW540" s="13" t="s">
        <v>33</v>
      </c>
      <c r="AX540" s="13" t="s">
        <v>69</v>
      </c>
      <c r="AY540" s="216" t="s">
        <v>116</v>
      </c>
    </row>
    <row r="541" spans="2:65" s="11" customFormat="1">
      <c r="B541" s="191"/>
      <c r="D541" s="192" t="s">
        <v>135</v>
      </c>
      <c r="E541" s="193" t="s">
        <v>5</v>
      </c>
      <c r="F541" s="194" t="s">
        <v>766</v>
      </c>
      <c r="H541" s="195">
        <v>184</v>
      </c>
      <c r="I541" s="196"/>
      <c r="L541" s="191"/>
      <c r="M541" s="197"/>
      <c r="N541" s="198"/>
      <c r="O541" s="198"/>
      <c r="P541" s="198"/>
      <c r="Q541" s="198"/>
      <c r="R541" s="198"/>
      <c r="S541" s="198"/>
      <c r="T541" s="199"/>
      <c r="AT541" s="193" t="s">
        <v>135</v>
      </c>
      <c r="AU541" s="193" t="s">
        <v>81</v>
      </c>
      <c r="AV541" s="11" t="s">
        <v>81</v>
      </c>
      <c r="AW541" s="11" t="s">
        <v>33</v>
      </c>
      <c r="AX541" s="11" t="s">
        <v>69</v>
      </c>
      <c r="AY541" s="193" t="s">
        <v>116</v>
      </c>
    </row>
    <row r="542" spans="2:65" s="13" customFormat="1">
      <c r="B542" s="213"/>
      <c r="D542" s="192" t="s">
        <v>135</v>
      </c>
      <c r="E542" s="214" t="s">
        <v>5</v>
      </c>
      <c r="F542" s="215" t="s">
        <v>767</v>
      </c>
      <c r="H542" s="216" t="s">
        <v>5</v>
      </c>
      <c r="I542" s="217"/>
      <c r="L542" s="213"/>
      <c r="M542" s="218"/>
      <c r="N542" s="219"/>
      <c r="O542" s="219"/>
      <c r="P542" s="219"/>
      <c r="Q542" s="219"/>
      <c r="R542" s="219"/>
      <c r="S542" s="219"/>
      <c r="T542" s="220"/>
      <c r="AT542" s="216" t="s">
        <v>135</v>
      </c>
      <c r="AU542" s="216" t="s">
        <v>81</v>
      </c>
      <c r="AV542" s="13" t="s">
        <v>74</v>
      </c>
      <c r="AW542" s="13" t="s">
        <v>33</v>
      </c>
      <c r="AX542" s="13" t="s">
        <v>69</v>
      </c>
      <c r="AY542" s="216" t="s">
        <v>116</v>
      </c>
    </row>
    <row r="543" spans="2:65" s="11" customFormat="1">
      <c r="B543" s="191"/>
      <c r="D543" s="192" t="s">
        <v>135</v>
      </c>
      <c r="E543" s="193" t="s">
        <v>5</v>
      </c>
      <c r="F543" s="194" t="s">
        <v>768</v>
      </c>
      <c r="H543" s="195">
        <v>508</v>
      </c>
      <c r="I543" s="196"/>
      <c r="L543" s="191"/>
      <c r="M543" s="197"/>
      <c r="N543" s="198"/>
      <c r="O543" s="198"/>
      <c r="P543" s="198"/>
      <c r="Q543" s="198"/>
      <c r="R543" s="198"/>
      <c r="S543" s="198"/>
      <c r="T543" s="199"/>
      <c r="AT543" s="193" t="s">
        <v>135</v>
      </c>
      <c r="AU543" s="193" t="s">
        <v>81</v>
      </c>
      <c r="AV543" s="11" t="s">
        <v>81</v>
      </c>
      <c r="AW543" s="11" t="s">
        <v>33</v>
      </c>
      <c r="AX543" s="11" t="s">
        <v>69</v>
      </c>
      <c r="AY543" s="193" t="s">
        <v>116</v>
      </c>
    </row>
    <row r="544" spans="2:65" s="12" customFormat="1">
      <c r="B544" s="200"/>
      <c r="D544" s="201" t="s">
        <v>135</v>
      </c>
      <c r="E544" s="202" t="s">
        <v>5</v>
      </c>
      <c r="F544" s="203" t="s">
        <v>137</v>
      </c>
      <c r="H544" s="204">
        <v>692</v>
      </c>
      <c r="I544" s="205"/>
      <c r="L544" s="200"/>
      <c r="M544" s="206"/>
      <c r="N544" s="207"/>
      <c r="O544" s="207"/>
      <c r="P544" s="207"/>
      <c r="Q544" s="207"/>
      <c r="R544" s="207"/>
      <c r="S544" s="207"/>
      <c r="T544" s="208"/>
      <c r="AT544" s="209" t="s">
        <v>135</v>
      </c>
      <c r="AU544" s="209" t="s">
        <v>81</v>
      </c>
      <c r="AV544" s="12" t="s">
        <v>122</v>
      </c>
      <c r="AW544" s="12" t="s">
        <v>33</v>
      </c>
      <c r="AX544" s="12" t="s">
        <v>74</v>
      </c>
      <c r="AY544" s="209" t="s">
        <v>116</v>
      </c>
    </row>
    <row r="545" spans="2:65" s="1" customFormat="1" ht="22.5" customHeight="1">
      <c r="B545" s="168"/>
      <c r="C545" s="181" t="s">
        <v>769</v>
      </c>
      <c r="D545" s="181" t="s">
        <v>129</v>
      </c>
      <c r="E545" s="182" t="s">
        <v>770</v>
      </c>
      <c r="F545" s="183" t="s">
        <v>771</v>
      </c>
      <c r="G545" s="184" t="s">
        <v>150</v>
      </c>
      <c r="H545" s="185">
        <v>184</v>
      </c>
      <c r="I545" s="186"/>
      <c r="J545" s="187">
        <f>ROUND(I545*H545,2)</f>
        <v>0</v>
      </c>
      <c r="K545" s="183"/>
      <c r="L545" s="188"/>
      <c r="M545" s="189" t="s">
        <v>5</v>
      </c>
      <c r="N545" s="190" t="s">
        <v>40</v>
      </c>
      <c r="O545" s="41"/>
      <c r="P545" s="178">
        <f>O545*H545</f>
        <v>0</v>
      </c>
      <c r="Q545" s="178">
        <v>2.4E-2</v>
      </c>
      <c r="R545" s="178">
        <f>Q545*H545</f>
        <v>4.4160000000000004</v>
      </c>
      <c r="S545" s="178">
        <v>0</v>
      </c>
      <c r="T545" s="179">
        <f>S545*H545</f>
        <v>0</v>
      </c>
      <c r="AR545" s="23" t="s">
        <v>133</v>
      </c>
      <c r="AT545" s="23" t="s">
        <v>129</v>
      </c>
      <c r="AU545" s="23" t="s">
        <v>81</v>
      </c>
      <c r="AY545" s="23" t="s">
        <v>116</v>
      </c>
      <c r="BE545" s="180">
        <f>IF(N545="základní",J545,0)</f>
        <v>0</v>
      </c>
      <c r="BF545" s="180">
        <f>IF(N545="snížená",J545,0)</f>
        <v>0</v>
      </c>
      <c r="BG545" s="180">
        <f>IF(N545="zákl. přenesená",J545,0)</f>
        <v>0</v>
      </c>
      <c r="BH545" s="180">
        <f>IF(N545="sníž. přenesená",J545,0)</f>
        <v>0</v>
      </c>
      <c r="BI545" s="180">
        <f>IF(N545="nulová",J545,0)</f>
        <v>0</v>
      </c>
      <c r="BJ545" s="23" t="s">
        <v>74</v>
      </c>
      <c r="BK545" s="180">
        <f>ROUND(I545*H545,2)</f>
        <v>0</v>
      </c>
      <c r="BL545" s="23" t="s">
        <v>122</v>
      </c>
      <c r="BM545" s="23" t="s">
        <v>772</v>
      </c>
    </row>
    <row r="546" spans="2:65" s="1" customFormat="1" ht="22.5" customHeight="1">
      <c r="B546" s="168"/>
      <c r="C546" s="181" t="s">
        <v>773</v>
      </c>
      <c r="D546" s="181" t="s">
        <v>129</v>
      </c>
      <c r="E546" s="182" t="s">
        <v>774</v>
      </c>
      <c r="F546" s="183" t="s">
        <v>775</v>
      </c>
      <c r="G546" s="184" t="s">
        <v>150</v>
      </c>
      <c r="H546" s="185">
        <v>508</v>
      </c>
      <c r="I546" s="186"/>
      <c r="J546" s="187">
        <f>ROUND(I546*H546,2)</f>
        <v>0</v>
      </c>
      <c r="K546" s="183"/>
      <c r="L546" s="188"/>
      <c r="M546" s="189" t="s">
        <v>5</v>
      </c>
      <c r="N546" s="190" t="s">
        <v>40</v>
      </c>
      <c r="O546" s="41"/>
      <c r="P546" s="178">
        <f>O546*H546</f>
        <v>0</v>
      </c>
      <c r="Q546" s="178">
        <v>5.1499999999999997E-2</v>
      </c>
      <c r="R546" s="178">
        <f>Q546*H546</f>
        <v>26.161999999999999</v>
      </c>
      <c r="S546" s="178">
        <v>0</v>
      </c>
      <c r="T546" s="179">
        <f>S546*H546</f>
        <v>0</v>
      </c>
      <c r="AR546" s="23" t="s">
        <v>133</v>
      </c>
      <c r="AT546" s="23" t="s">
        <v>129</v>
      </c>
      <c r="AU546" s="23" t="s">
        <v>81</v>
      </c>
      <c r="AY546" s="23" t="s">
        <v>116</v>
      </c>
      <c r="BE546" s="180">
        <f>IF(N546="základní",J546,0)</f>
        <v>0</v>
      </c>
      <c r="BF546" s="180">
        <f>IF(N546="snížená",J546,0)</f>
        <v>0</v>
      </c>
      <c r="BG546" s="180">
        <f>IF(N546="zákl. přenesená",J546,0)</f>
        <v>0</v>
      </c>
      <c r="BH546" s="180">
        <f>IF(N546="sníž. přenesená",J546,0)</f>
        <v>0</v>
      </c>
      <c r="BI546" s="180">
        <f>IF(N546="nulová",J546,0)</f>
        <v>0</v>
      </c>
      <c r="BJ546" s="23" t="s">
        <v>74</v>
      </c>
      <c r="BK546" s="180">
        <f>ROUND(I546*H546,2)</f>
        <v>0</v>
      </c>
      <c r="BL546" s="23" t="s">
        <v>122</v>
      </c>
      <c r="BM546" s="23" t="s">
        <v>776</v>
      </c>
    </row>
    <row r="547" spans="2:65" s="1" customFormat="1" ht="31.5" customHeight="1">
      <c r="B547" s="168"/>
      <c r="C547" s="169" t="s">
        <v>777</v>
      </c>
      <c r="D547" s="169" t="s">
        <v>119</v>
      </c>
      <c r="E547" s="170" t="s">
        <v>778</v>
      </c>
      <c r="F547" s="171" t="s">
        <v>1145</v>
      </c>
      <c r="G547" s="172" t="s">
        <v>121</v>
      </c>
      <c r="H547" s="173">
        <v>0.5</v>
      </c>
      <c r="I547" s="174"/>
      <c r="J547" s="175">
        <f>ROUND(I547*H547,2)</f>
        <v>0</v>
      </c>
      <c r="K547" s="171"/>
      <c r="L547" s="40"/>
      <c r="M547" s="176" t="s">
        <v>5</v>
      </c>
      <c r="N547" s="177" t="s">
        <v>40</v>
      </c>
      <c r="O547" s="41"/>
      <c r="P547" s="178">
        <f>O547*H547</f>
        <v>0</v>
      </c>
      <c r="Q547" s="178">
        <v>2.2563399999999998</v>
      </c>
      <c r="R547" s="178">
        <f>Q547*H547</f>
        <v>1.1281699999999999</v>
      </c>
      <c r="S547" s="178">
        <v>0</v>
      </c>
      <c r="T547" s="179">
        <f>S547*H547</f>
        <v>0</v>
      </c>
      <c r="AR547" s="23" t="s">
        <v>122</v>
      </c>
      <c r="AT547" s="23" t="s">
        <v>119</v>
      </c>
      <c r="AU547" s="23" t="s">
        <v>81</v>
      </c>
      <c r="AY547" s="23" t="s">
        <v>116</v>
      </c>
      <c r="BE547" s="180">
        <f>IF(N547="základní",J547,0)</f>
        <v>0</v>
      </c>
      <c r="BF547" s="180">
        <f>IF(N547="snížená",J547,0)</f>
        <v>0</v>
      </c>
      <c r="BG547" s="180">
        <f>IF(N547="zákl. přenesená",J547,0)</f>
        <v>0</v>
      </c>
      <c r="BH547" s="180">
        <f>IF(N547="sníž. přenesená",J547,0)</f>
        <v>0</v>
      </c>
      <c r="BI547" s="180">
        <f>IF(N547="nulová",J547,0)</f>
        <v>0</v>
      </c>
      <c r="BJ547" s="23" t="s">
        <v>74</v>
      </c>
      <c r="BK547" s="180">
        <f>ROUND(I547*H547,2)</f>
        <v>0</v>
      </c>
      <c r="BL547" s="23" t="s">
        <v>122</v>
      </c>
      <c r="BM547" s="23" t="s">
        <v>779</v>
      </c>
    </row>
    <row r="548" spans="2:65" s="13" customFormat="1">
      <c r="B548" s="213"/>
      <c r="D548" s="192" t="s">
        <v>135</v>
      </c>
      <c r="E548" s="214" t="s">
        <v>5</v>
      </c>
      <c r="F548" s="215" t="s">
        <v>780</v>
      </c>
      <c r="H548" s="216" t="s">
        <v>5</v>
      </c>
      <c r="I548" s="217"/>
      <c r="L548" s="213"/>
      <c r="M548" s="218"/>
      <c r="N548" s="219"/>
      <c r="O548" s="219"/>
      <c r="P548" s="219"/>
      <c r="Q548" s="219"/>
      <c r="R548" s="219"/>
      <c r="S548" s="219"/>
      <c r="T548" s="220"/>
      <c r="AT548" s="216" t="s">
        <v>135</v>
      </c>
      <c r="AU548" s="216" t="s">
        <v>81</v>
      </c>
      <c r="AV548" s="13" t="s">
        <v>74</v>
      </c>
      <c r="AW548" s="13" t="s">
        <v>33</v>
      </c>
      <c r="AX548" s="13" t="s">
        <v>69</v>
      </c>
      <c r="AY548" s="216" t="s">
        <v>116</v>
      </c>
    </row>
    <row r="549" spans="2:65" s="11" customFormat="1">
      <c r="B549" s="191"/>
      <c r="D549" s="192" t="s">
        <v>135</v>
      </c>
      <c r="E549" s="193" t="s">
        <v>5</v>
      </c>
      <c r="F549" s="194" t="s">
        <v>781</v>
      </c>
      <c r="H549" s="195">
        <v>0.5</v>
      </c>
      <c r="I549" s="196"/>
      <c r="L549" s="191"/>
      <c r="M549" s="197"/>
      <c r="N549" s="198"/>
      <c r="O549" s="198"/>
      <c r="P549" s="198"/>
      <c r="Q549" s="198"/>
      <c r="R549" s="198"/>
      <c r="S549" s="198"/>
      <c r="T549" s="199"/>
      <c r="AT549" s="193" t="s">
        <v>135</v>
      </c>
      <c r="AU549" s="193" t="s">
        <v>81</v>
      </c>
      <c r="AV549" s="11" t="s">
        <v>81</v>
      </c>
      <c r="AW549" s="11" t="s">
        <v>33</v>
      </c>
      <c r="AX549" s="11" t="s">
        <v>69</v>
      </c>
      <c r="AY549" s="193" t="s">
        <v>116</v>
      </c>
    </row>
    <row r="550" spans="2:65" s="12" customFormat="1">
      <c r="B550" s="200"/>
      <c r="D550" s="201" t="s">
        <v>135</v>
      </c>
      <c r="E550" s="202" t="s">
        <v>5</v>
      </c>
      <c r="F550" s="203" t="s">
        <v>137</v>
      </c>
      <c r="H550" s="204">
        <v>0.5</v>
      </c>
      <c r="I550" s="205"/>
      <c r="L550" s="200"/>
      <c r="M550" s="206"/>
      <c r="N550" s="207"/>
      <c r="O550" s="207"/>
      <c r="P550" s="207"/>
      <c r="Q550" s="207"/>
      <c r="R550" s="207"/>
      <c r="S550" s="207"/>
      <c r="T550" s="208"/>
      <c r="AT550" s="209" t="s">
        <v>135</v>
      </c>
      <c r="AU550" s="209" t="s">
        <v>81</v>
      </c>
      <c r="AV550" s="12" t="s">
        <v>122</v>
      </c>
      <c r="AW550" s="12" t="s">
        <v>33</v>
      </c>
      <c r="AX550" s="12" t="s">
        <v>74</v>
      </c>
      <c r="AY550" s="209" t="s">
        <v>116</v>
      </c>
    </row>
    <row r="551" spans="2:65" s="1" customFormat="1" ht="44.25" customHeight="1">
      <c r="B551" s="168"/>
      <c r="C551" s="169" t="s">
        <v>782</v>
      </c>
      <c r="D551" s="169" t="s">
        <v>119</v>
      </c>
      <c r="E551" s="170" t="s">
        <v>783</v>
      </c>
      <c r="F551" s="171" t="s">
        <v>1146</v>
      </c>
      <c r="G551" s="172" t="s">
        <v>200</v>
      </c>
      <c r="H551" s="173">
        <v>4.5</v>
      </c>
      <c r="I551" s="174"/>
      <c r="J551" s="175">
        <f>ROUND(I551*H551,2)</f>
        <v>0</v>
      </c>
      <c r="K551" s="171"/>
      <c r="L551" s="40"/>
      <c r="M551" s="176" t="s">
        <v>5</v>
      </c>
      <c r="N551" s="177" t="s">
        <v>40</v>
      </c>
      <c r="O551" s="41"/>
      <c r="P551" s="178">
        <f>O551*H551</f>
        <v>0</v>
      </c>
      <c r="Q551" s="178">
        <v>9.0000000000000006E-5</v>
      </c>
      <c r="R551" s="178">
        <f>Q551*H551</f>
        <v>4.0500000000000003E-4</v>
      </c>
      <c r="S551" s="178">
        <v>0</v>
      </c>
      <c r="T551" s="179">
        <f>S551*H551</f>
        <v>0</v>
      </c>
      <c r="AR551" s="23" t="s">
        <v>122</v>
      </c>
      <c r="AT551" s="23" t="s">
        <v>119</v>
      </c>
      <c r="AU551" s="23" t="s">
        <v>81</v>
      </c>
      <c r="AY551" s="23" t="s">
        <v>116</v>
      </c>
      <c r="BE551" s="180">
        <f>IF(N551="základní",J551,0)</f>
        <v>0</v>
      </c>
      <c r="BF551" s="180">
        <f>IF(N551="snížená",J551,0)</f>
        <v>0</v>
      </c>
      <c r="BG551" s="180">
        <f>IF(N551="zákl. přenesená",J551,0)</f>
        <v>0</v>
      </c>
      <c r="BH551" s="180">
        <f>IF(N551="sníž. přenesená",J551,0)</f>
        <v>0</v>
      </c>
      <c r="BI551" s="180">
        <f>IF(N551="nulová",J551,0)</f>
        <v>0</v>
      </c>
      <c r="BJ551" s="23" t="s">
        <v>74</v>
      </c>
      <c r="BK551" s="180">
        <f>ROUND(I551*H551,2)</f>
        <v>0</v>
      </c>
      <c r="BL551" s="23" t="s">
        <v>122</v>
      </c>
      <c r="BM551" s="23" t="s">
        <v>784</v>
      </c>
    </row>
    <row r="552" spans="2:65" s="1" customFormat="1" ht="44.25" customHeight="1">
      <c r="B552" s="168"/>
      <c r="C552" s="169" t="s">
        <v>785</v>
      </c>
      <c r="D552" s="169" t="s">
        <v>119</v>
      </c>
      <c r="E552" s="170" t="s">
        <v>786</v>
      </c>
      <c r="F552" s="171" t="s">
        <v>1147</v>
      </c>
      <c r="G552" s="172" t="s">
        <v>200</v>
      </c>
      <c r="H552" s="173">
        <v>21</v>
      </c>
      <c r="I552" s="174"/>
      <c r="J552" s="175">
        <f>ROUND(I552*H552,2)</f>
        <v>0</v>
      </c>
      <c r="K552" s="171"/>
      <c r="L552" s="40"/>
      <c r="M552" s="176" t="s">
        <v>5</v>
      </c>
      <c r="N552" s="177" t="s">
        <v>40</v>
      </c>
      <c r="O552" s="41"/>
      <c r="P552" s="178">
        <f>O552*H552</f>
        <v>0</v>
      </c>
      <c r="Q552" s="178">
        <v>0.13095999999999999</v>
      </c>
      <c r="R552" s="178">
        <f>Q552*H552</f>
        <v>2.7501599999999997</v>
      </c>
      <c r="S552" s="178">
        <v>0</v>
      </c>
      <c r="T552" s="179">
        <f>S552*H552</f>
        <v>0</v>
      </c>
      <c r="AR552" s="23" t="s">
        <v>122</v>
      </c>
      <c r="AT552" s="23" t="s">
        <v>119</v>
      </c>
      <c r="AU552" s="23" t="s">
        <v>81</v>
      </c>
      <c r="AY552" s="23" t="s">
        <v>116</v>
      </c>
      <c r="BE552" s="180">
        <f>IF(N552="základní",J552,0)</f>
        <v>0</v>
      </c>
      <c r="BF552" s="180">
        <f>IF(N552="snížená",J552,0)</f>
        <v>0</v>
      </c>
      <c r="BG552" s="180">
        <f>IF(N552="zákl. přenesená",J552,0)</f>
        <v>0</v>
      </c>
      <c r="BH552" s="180">
        <f>IF(N552="sníž. přenesená",J552,0)</f>
        <v>0</v>
      </c>
      <c r="BI552" s="180">
        <f>IF(N552="nulová",J552,0)</f>
        <v>0</v>
      </c>
      <c r="BJ552" s="23" t="s">
        <v>74</v>
      </c>
      <c r="BK552" s="180">
        <f>ROUND(I552*H552,2)</f>
        <v>0</v>
      </c>
      <c r="BL552" s="23" t="s">
        <v>122</v>
      </c>
      <c r="BM552" s="23" t="s">
        <v>787</v>
      </c>
    </row>
    <row r="553" spans="2:65" s="13" customFormat="1">
      <c r="B553" s="213"/>
      <c r="D553" s="192" t="s">
        <v>135</v>
      </c>
      <c r="E553" s="214" t="s">
        <v>5</v>
      </c>
      <c r="F553" s="215" t="s">
        <v>206</v>
      </c>
      <c r="H553" s="216" t="s">
        <v>5</v>
      </c>
      <c r="I553" s="217"/>
      <c r="L553" s="213"/>
      <c r="M553" s="218"/>
      <c r="N553" s="219"/>
      <c r="O553" s="219"/>
      <c r="P553" s="219"/>
      <c r="Q553" s="219"/>
      <c r="R553" s="219"/>
      <c r="S553" s="219"/>
      <c r="T553" s="220"/>
      <c r="AT553" s="216" t="s">
        <v>135</v>
      </c>
      <c r="AU553" s="216" t="s">
        <v>81</v>
      </c>
      <c r="AV553" s="13" t="s">
        <v>74</v>
      </c>
      <c r="AW553" s="13" t="s">
        <v>33</v>
      </c>
      <c r="AX553" s="13" t="s">
        <v>69</v>
      </c>
      <c r="AY553" s="216" t="s">
        <v>116</v>
      </c>
    </row>
    <row r="554" spans="2:65" s="11" customFormat="1">
      <c r="B554" s="191"/>
      <c r="D554" s="192" t="s">
        <v>135</v>
      </c>
      <c r="E554" s="193" t="s">
        <v>5</v>
      </c>
      <c r="F554" s="194" t="s">
        <v>788</v>
      </c>
      <c r="H554" s="195">
        <v>21</v>
      </c>
      <c r="I554" s="196"/>
      <c r="L554" s="191"/>
      <c r="M554" s="197"/>
      <c r="N554" s="198"/>
      <c r="O554" s="198"/>
      <c r="P554" s="198"/>
      <c r="Q554" s="198"/>
      <c r="R554" s="198"/>
      <c r="S554" s="198"/>
      <c r="T554" s="199"/>
      <c r="AT554" s="193" t="s">
        <v>135</v>
      </c>
      <c r="AU554" s="193" t="s">
        <v>81</v>
      </c>
      <c r="AV554" s="11" t="s">
        <v>81</v>
      </c>
      <c r="AW554" s="11" t="s">
        <v>33</v>
      </c>
      <c r="AX554" s="11" t="s">
        <v>69</v>
      </c>
      <c r="AY554" s="193" t="s">
        <v>116</v>
      </c>
    </row>
    <row r="555" spans="2:65" s="12" customFormat="1">
      <c r="B555" s="200"/>
      <c r="D555" s="201" t="s">
        <v>135</v>
      </c>
      <c r="E555" s="202" t="s">
        <v>5</v>
      </c>
      <c r="F555" s="203" t="s">
        <v>137</v>
      </c>
      <c r="H555" s="204">
        <v>21</v>
      </c>
      <c r="I555" s="205"/>
      <c r="L555" s="200"/>
      <c r="M555" s="206"/>
      <c r="N555" s="207"/>
      <c r="O555" s="207"/>
      <c r="P555" s="207"/>
      <c r="Q555" s="207"/>
      <c r="R555" s="207"/>
      <c r="S555" s="207"/>
      <c r="T555" s="208"/>
      <c r="AT555" s="209" t="s">
        <v>135</v>
      </c>
      <c r="AU555" s="209" t="s">
        <v>81</v>
      </c>
      <c r="AV555" s="12" t="s">
        <v>122</v>
      </c>
      <c r="AW555" s="12" t="s">
        <v>33</v>
      </c>
      <c r="AX555" s="12" t="s">
        <v>74</v>
      </c>
      <c r="AY555" s="209" t="s">
        <v>116</v>
      </c>
    </row>
    <row r="556" spans="2:65" s="1" customFormat="1" ht="22.5" customHeight="1">
      <c r="B556" s="168"/>
      <c r="C556" s="181" t="s">
        <v>789</v>
      </c>
      <c r="D556" s="181" t="s">
        <v>129</v>
      </c>
      <c r="E556" s="182" t="s">
        <v>790</v>
      </c>
      <c r="F556" s="183" t="s">
        <v>791</v>
      </c>
      <c r="G556" s="184" t="s">
        <v>150</v>
      </c>
      <c r="H556" s="185">
        <v>42</v>
      </c>
      <c r="I556" s="186"/>
      <c r="J556" s="187">
        <f>ROUND(I556*H556,2)</f>
        <v>0</v>
      </c>
      <c r="K556" s="183"/>
      <c r="L556" s="188"/>
      <c r="M556" s="189" t="s">
        <v>5</v>
      </c>
      <c r="N556" s="190" t="s">
        <v>40</v>
      </c>
      <c r="O556" s="41"/>
      <c r="P556" s="178">
        <f>O556*H556</f>
        <v>0</v>
      </c>
      <c r="Q556" s="178">
        <v>5.8000000000000003E-2</v>
      </c>
      <c r="R556" s="178">
        <f>Q556*H556</f>
        <v>2.4359999999999999</v>
      </c>
      <c r="S556" s="178">
        <v>0</v>
      </c>
      <c r="T556" s="179">
        <f>S556*H556</f>
        <v>0</v>
      </c>
      <c r="AR556" s="23" t="s">
        <v>133</v>
      </c>
      <c r="AT556" s="23" t="s">
        <v>129</v>
      </c>
      <c r="AU556" s="23" t="s">
        <v>81</v>
      </c>
      <c r="AY556" s="23" t="s">
        <v>116</v>
      </c>
      <c r="BE556" s="180">
        <f>IF(N556="základní",J556,0)</f>
        <v>0</v>
      </c>
      <c r="BF556" s="180">
        <f>IF(N556="snížená",J556,0)</f>
        <v>0</v>
      </c>
      <c r="BG556" s="180">
        <f>IF(N556="zákl. přenesená",J556,0)</f>
        <v>0</v>
      </c>
      <c r="BH556" s="180">
        <f>IF(N556="sníž. přenesená",J556,0)</f>
        <v>0</v>
      </c>
      <c r="BI556" s="180">
        <f>IF(N556="nulová",J556,0)</f>
        <v>0</v>
      </c>
      <c r="BJ556" s="23" t="s">
        <v>74</v>
      </c>
      <c r="BK556" s="180">
        <f>ROUND(I556*H556,2)</f>
        <v>0</v>
      </c>
      <c r="BL556" s="23" t="s">
        <v>122</v>
      </c>
      <c r="BM556" s="23" t="s">
        <v>792</v>
      </c>
    </row>
    <row r="557" spans="2:65" s="11" customFormat="1">
      <c r="B557" s="191"/>
      <c r="D557" s="192" t="s">
        <v>135</v>
      </c>
      <c r="E557" s="193" t="s">
        <v>5</v>
      </c>
      <c r="F557" s="194" t="s">
        <v>793</v>
      </c>
      <c r="H557" s="195">
        <v>42</v>
      </c>
      <c r="I557" s="196"/>
      <c r="L557" s="191"/>
      <c r="M557" s="197"/>
      <c r="N557" s="198"/>
      <c r="O557" s="198"/>
      <c r="P557" s="198"/>
      <c r="Q557" s="198"/>
      <c r="R557" s="198"/>
      <c r="S557" s="198"/>
      <c r="T557" s="199"/>
      <c r="AT557" s="193" t="s">
        <v>135</v>
      </c>
      <c r="AU557" s="193" t="s">
        <v>81</v>
      </c>
      <c r="AV557" s="11" t="s">
        <v>81</v>
      </c>
      <c r="AW557" s="11" t="s">
        <v>33</v>
      </c>
      <c r="AX557" s="11" t="s">
        <v>69</v>
      </c>
      <c r="AY557" s="193" t="s">
        <v>116</v>
      </c>
    </row>
    <row r="558" spans="2:65" s="12" customFormat="1">
      <c r="B558" s="200"/>
      <c r="D558" s="201" t="s">
        <v>135</v>
      </c>
      <c r="E558" s="202" t="s">
        <v>5</v>
      </c>
      <c r="F558" s="203" t="s">
        <v>137</v>
      </c>
      <c r="H558" s="204">
        <v>42</v>
      </c>
      <c r="I558" s="205"/>
      <c r="L558" s="200"/>
      <c r="M558" s="206"/>
      <c r="N558" s="207"/>
      <c r="O558" s="207"/>
      <c r="P558" s="207"/>
      <c r="Q558" s="207"/>
      <c r="R558" s="207"/>
      <c r="S558" s="207"/>
      <c r="T558" s="208"/>
      <c r="AT558" s="209" t="s">
        <v>135</v>
      </c>
      <c r="AU558" s="209" t="s">
        <v>81</v>
      </c>
      <c r="AV558" s="12" t="s">
        <v>122</v>
      </c>
      <c r="AW558" s="12" t="s">
        <v>33</v>
      </c>
      <c r="AX558" s="12" t="s">
        <v>74</v>
      </c>
      <c r="AY558" s="209" t="s">
        <v>116</v>
      </c>
    </row>
    <row r="559" spans="2:65" s="1" customFormat="1" ht="22.5" customHeight="1">
      <c r="B559" s="168"/>
      <c r="C559" s="169" t="s">
        <v>794</v>
      </c>
      <c r="D559" s="169" t="s">
        <v>119</v>
      </c>
      <c r="E559" s="170" t="s">
        <v>795</v>
      </c>
      <c r="F559" s="171" t="s">
        <v>1148</v>
      </c>
      <c r="G559" s="172" t="s">
        <v>200</v>
      </c>
      <c r="H559" s="173">
        <v>18</v>
      </c>
      <c r="I559" s="174"/>
      <c r="J559" s="175">
        <f>ROUND(I559*H559,2)</f>
        <v>0</v>
      </c>
      <c r="K559" s="171"/>
      <c r="L559" s="40"/>
      <c r="M559" s="176" t="s">
        <v>5</v>
      </c>
      <c r="N559" s="177" t="s">
        <v>40</v>
      </c>
      <c r="O559" s="41"/>
      <c r="P559" s="178">
        <f>O559*H559</f>
        <v>0</v>
      </c>
      <c r="Q559" s="178">
        <v>0.43819000000000002</v>
      </c>
      <c r="R559" s="178">
        <f>Q559*H559</f>
        <v>7.8874200000000005</v>
      </c>
      <c r="S559" s="178">
        <v>0</v>
      </c>
      <c r="T559" s="179">
        <f>S559*H559</f>
        <v>0</v>
      </c>
      <c r="AR559" s="23" t="s">
        <v>122</v>
      </c>
      <c r="AT559" s="23" t="s">
        <v>119</v>
      </c>
      <c r="AU559" s="23" t="s">
        <v>81</v>
      </c>
      <c r="AY559" s="23" t="s">
        <v>116</v>
      </c>
      <c r="BE559" s="180">
        <f>IF(N559="základní",J559,0)</f>
        <v>0</v>
      </c>
      <c r="BF559" s="180">
        <f>IF(N559="snížená",J559,0)</f>
        <v>0</v>
      </c>
      <c r="BG559" s="180">
        <f>IF(N559="zákl. přenesená",J559,0)</f>
        <v>0</v>
      </c>
      <c r="BH559" s="180">
        <f>IF(N559="sníž. přenesená",J559,0)</f>
        <v>0</v>
      </c>
      <c r="BI559" s="180">
        <f>IF(N559="nulová",J559,0)</f>
        <v>0</v>
      </c>
      <c r="BJ559" s="23" t="s">
        <v>74</v>
      </c>
      <c r="BK559" s="180">
        <f>ROUND(I559*H559,2)</f>
        <v>0</v>
      </c>
      <c r="BL559" s="23" t="s">
        <v>122</v>
      </c>
      <c r="BM559" s="23" t="s">
        <v>796</v>
      </c>
    </row>
    <row r="560" spans="2:65" s="1" customFormat="1" ht="22.5" customHeight="1">
      <c r="B560" s="168"/>
      <c r="C560" s="181" t="s">
        <v>797</v>
      </c>
      <c r="D560" s="181" t="s">
        <v>129</v>
      </c>
      <c r="E560" s="182" t="s">
        <v>798</v>
      </c>
      <c r="F560" s="183" t="s">
        <v>1055</v>
      </c>
      <c r="G560" s="184" t="s">
        <v>519</v>
      </c>
      <c r="H560" s="185">
        <v>1</v>
      </c>
      <c r="I560" s="186"/>
      <c r="J560" s="187">
        <f>ROUND(I560*H560,2)</f>
        <v>0</v>
      </c>
      <c r="K560" s="183"/>
      <c r="L560" s="188"/>
      <c r="M560" s="189" t="s">
        <v>5</v>
      </c>
      <c r="N560" s="190" t="s">
        <v>40</v>
      </c>
      <c r="O560" s="41"/>
      <c r="P560" s="178">
        <f>O560*H560</f>
        <v>0</v>
      </c>
      <c r="Q560" s="178">
        <v>0.5</v>
      </c>
      <c r="R560" s="178">
        <f>Q560*H560</f>
        <v>0.5</v>
      </c>
      <c r="S560" s="178">
        <v>0</v>
      </c>
      <c r="T560" s="179">
        <f>S560*H560</f>
        <v>0</v>
      </c>
      <c r="AR560" s="23" t="s">
        <v>133</v>
      </c>
      <c r="AT560" s="23" t="s">
        <v>129</v>
      </c>
      <c r="AU560" s="23" t="s">
        <v>81</v>
      </c>
      <c r="AY560" s="23" t="s">
        <v>116</v>
      </c>
      <c r="BE560" s="180">
        <f>IF(N560="základní",J560,0)</f>
        <v>0</v>
      </c>
      <c r="BF560" s="180">
        <f>IF(N560="snížená",J560,0)</f>
        <v>0</v>
      </c>
      <c r="BG560" s="180">
        <f>IF(N560="zákl. přenesená",J560,0)</f>
        <v>0</v>
      </c>
      <c r="BH560" s="180">
        <f>IF(N560="sníž. přenesená",J560,0)</f>
        <v>0</v>
      </c>
      <c r="BI560" s="180">
        <f>IF(N560="nulová",J560,0)</f>
        <v>0</v>
      </c>
      <c r="BJ560" s="23" t="s">
        <v>74</v>
      </c>
      <c r="BK560" s="180">
        <f>ROUND(I560*H560,2)</f>
        <v>0</v>
      </c>
      <c r="BL560" s="23" t="s">
        <v>122</v>
      </c>
      <c r="BM560" s="23" t="s">
        <v>799</v>
      </c>
    </row>
    <row r="561" spans="2:65" s="1" customFormat="1" ht="22.5" customHeight="1">
      <c r="B561" s="168"/>
      <c r="C561" s="181" t="s">
        <v>800</v>
      </c>
      <c r="D561" s="181" t="s">
        <v>129</v>
      </c>
      <c r="E561" s="182" t="s">
        <v>801</v>
      </c>
      <c r="F561" s="183" t="s">
        <v>1054</v>
      </c>
      <c r="G561" s="184" t="s">
        <v>802</v>
      </c>
      <c r="H561" s="185">
        <v>1</v>
      </c>
      <c r="I561" s="186"/>
      <c r="J561" s="187">
        <f>ROUND(I561*H561,2)</f>
        <v>0</v>
      </c>
      <c r="K561" s="183"/>
      <c r="L561" s="188"/>
      <c r="M561" s="189" t="s">
        <v>5</v>
      </c>
      <c r="N561" s="190" t="s">
        <v>40</v>
      </c>
      <c r="O561" s="41"/>
      <c r="P561" s="178">
        <f>O561*H561</f>
        <v>0</v>
      </c>
      <c r="Q561" s="178">
        <v>6.8170000000000002</v>
      </c>
      <c r="R561" s="178">
        <f>Q561*H561</f>
        <v>6.8170000000000002</v>
      </c>
      <c r="S561" s="178">
        <v>0</v>
      </c>
      <c r="T561" s="179">
        <f>S561*H561</f>
        <v>0</v>
      </c>
      <c r="AR561" s="23" t="s">
        <v>133</v>
      </c>
      <c r="AT561" s="23" t="s">
        <v>129</v>
      </c>
      <c r="AU561" s="23" t="s">
        <v>81</v>
      </c>
      <c r="AY561" s="23" t="s">
        <v>116</v>
      </c>
      <c r="BE561" s="180">
        <f>IF(N561="základní",J561,0)</f>
        <v>0</v>
      </c>
      <c r="BF561" s="180">
        <f>IF(N561="snížená",J561,0)</f>
        <v>0</v>
      </c>
      <c r="BG561" s="180">
        <f>IF(N561="zákl. přenesená",J561,0)</f>
        <v>0</v>
      </c>
      <c r="BH561" s="180">
        <f>IF(N561="sníž. přenesená",J561,0)</f>
        <v>0</v>
      </c>
      <c r="BI561" s="180">
        <f>IF(N561="nulová",J561,0)</f>
        <v>0</v>
      </c>
      <c r="BJ561" s="23" t="s">
        <v>74</v>
      </c>
      <c r="BK561" s="180">
        <f>ROUND(I561*H561,2)</f>
        <v>0</v>
      </c>
      <c r="BL561" s="23" t="s">
        <v>122</v>
      </c>
      <c r="BM561" s="23" t="s">
        <v>803</v>
      </c>
    </row>
    <row r="562" spans="2:65" s="1" customFormat="1" ht="34.200000000000003" customHeight="1">
      <c r="B562" s="168"/>
      <c r="C562" s="169" t="s">
        <v>804</v>
      </c>
      <c r="D562" s="169" t="s">
        <v>119</v>
      </c>
      <c r="E562" s="170" t="s">
        <v>805</v>
      </c>
      <c r="F562" s="171" t="s">
        <v>1156</v>
      </c>
      <c r="G562" s="172" t="s">
        <v>519</v>
      </c>
      <c r="H562" s="173">
        <v>1</v>
      </c>
      <c r="I562" s="174"/>
      <c r="J562" s="175">
        <f>ROUND(I562*H562,2)</f>
        <v>0</v>
      </c>
      <c r="K562" s="171"/>
      <c r="L562" s="40"/>
      <c r="M562" s="176" t="s">
        <v>5</v>
      </c>
      <c r="N562" s="177" t="s">
        <v>40</v>
      </c>
      <c r="O562" s="41"/>
      <c r="P562" s="178">
        <f>O562*H562</f>
        <v>0</v>
      </c>
      <c r="Q562" s="178">
        <v>0</v>
      </c>
      <c r="R562" s="178">
        <f>Q562*H562</f>
        <v>0</v>
      </c>
      <c r="S562" s="178">
        <v>0</v>
      </c>
      <c r="T562" s="179">
        <f>S562*H562</f>
        <v>0</v>
      </c>
      <c r="AR562" s="23" t="s">
        <v>122</v>
      </c>
      <c r="AT562" s="23" t="s">
        <v>119</v>
      </c>
      <c r="AU562" s="23" t="s">
        <v>81</v>
      </c>
      <c r="AY562" s="23" t="s">
        <v>116</v>
      </c>
      <c r="BE562" s="180">
        <f>IF(N562="základní",J562,0)</f>
        <v>0</v>
      </c>
      <c r="BF562" s="180">
        <f>IF(N562="snížená",J562,0)</f>
        <v>0</v>
      </c>
      <c r="BG562" s="180">
        <f>IF(N562="zákl. přenesená",J562,0)</f>
        <v>0</v>
      </c>
      <c r="BH562" s="180">
        <f>IF(N562="sníž. přenesená",J562,0)</f>
        <v>0</v>
      </c>
      <c r="BI562" s="180">
        <f>IF(N562="nulová",J562,0)</f>
        <v>0</v>
      </c>
      <c r="BJ562" s="23" t="s">
        <v>74</v>
      </c>
      <c r="BK562" s="180">
        <f>ROUND(I562*H562,2)</f>
        <v>0</v>
      </c>
      <c r="BL562" s="23" t="s">
        <v>122</v>
      </c>
      <c r="BM562" s="23" t="s">
        <v>806</v>
      </c>
    </row>
    <row r="563" spans="2:65" s="1" customFormat="1" ht="22.5" customHeight="1">
      <c r="B563" s="168"/>
      <c r="C563" s="169" t="s">
        <v>807</v>
      </c>
      <c r="D563" s="169" t="s">
        <v>119</v>
      </c>
      <c r="E563" s="170" t="s">
        <v>808</v>
      </c>
      <c r="F563" s="171" t="s">
        <v>1149</v>
      </c>
      <c r="G563" s="172" t="s">
        <v>121</v>
      </c>
      <c r="H563" s="173">
        <v>10</v>
      </c>
      <c r="I563" s="174"/>
      <c r="J563" s="175">
        <f>ROUND(I563*H563,2)</f>
        <v>0</v>
      </c>
      <c r="K563" s="171"/>
      <c r="L563" s="40"/>
      <c r="M563" s="176" t="s">
        <v>5</v>
      </c>
      <c r="N563" s="177" t="s">
        <v>40</v>
      </c>
      <c r="O563" s="41"/>
      <c r="P563" s="178">
        <f>O563*H563</f>
        <v>0</v>
      </c>
      <c r="Q563" s="178">
        <v>0</v>
      </c>
      <c r="R563" s="178">
        <f>Q563*H563</f>
        <v>0</v>
      </c>
      <c r="S563" s="178">
        <v>2</v>
      </c>
      <c r="T563" s="179">
        <f>S563*H563</f>
        <v>20</v>
      </c>
      <c r="AR563" s="23" t="s">
        <v>122</v>
      </c>
      <c r="AT563" s="23" t="s">
        <v>119</v>
      </c>
      <c r="AU563" s="23" t="s">
        <v>81</v>
      </c>
      <c r="AY563" s="23" t="s">
        <v>116</v>
      </c>
      <c r="BE563" s="180">
        <f>IF(N563="základní",J563,0)</f>
        <v>0</v>
      </c>
      <c r="BF563" s="180">
        <f>IF(N563="snížená",J563,0)</f>
        <v>0</v>
      </c>
      <c r="BG563" s="180">
        <f>IF(N563="zákl. přenesená",J563,0)</f>
        <v>0</v>
      </c>
      <c r="BH563" s="180">
        <f>IF(N563="sníž. přenesená",J563,0)</f>
        <v>0</v>
      </c>
      <c r="BI563" s="180">
        <f>IF(N563="nulová",J563,0)</f>
        <v>0</v>
      </c>
      <c r="BJ563" s="23" t="s">
        <v>74</v>
      </c>
      <c r="BK563" s="180">
        <f>ROUND(I563*H563,2)</f>
        <v>0</v>
      </c>
      <c r="BL563" s="23" t="s">
        <v>122</v>
      </c>
      <c r="BM563" s="23" t="s">
        <v>809</v>
      </c>
    </row>
    <row r="564" spans="2:65" s="13" customFormat="1">
      <c r="B564" s="213"/>
      <c r="D564" s="192" t="s">
        <v>135</v>
      </c>
      <c r="E564" s="214" t="s">
        <v>5</v>
      </c>
      <c r="F564" s="215" t="s">
        <v>810</v>
      </c>
      <c r="H564" s="216" t="s">
        <v>5</v>
      </c>
      <c r="I564" s="217"/>
      <c r="L564" s="213"/>
      <c r="M564" s="218"/>
      <c r="N564" s="219"/>
      <c r="O564" s="219"/>
      <c r="P564" s="219"/>
      <c r="Q564" s="219"/>
      <c r="R564" s="219"/>
      <c r="S564" s="219"/>
      <c r="T564" s="220"/>
      <c r="AT564" s="216" t="s">
        <v>135</v>
      </c>
      <c r="AU564" s="216" t="s">
        <v>81</v>
      </c>
      <c r="AV564" s="13" t="s">
        <v>74</v>
      </c>
      <c r="AW564" s="13" t="s">
        <v>33</v>
      </c>
      <c r="AX564" s="13" t="s">
        <v>69</v>
      </c>
      <c r="AY564" s="216" t="s">
        <v>116</v>
      </c>
    </row>
    <row r="565" spans="2:65" s="11" customFormat="1">
      <c r="B565" s="191"/>
      <c r="D565" s="192" t="s">
        <v>135</v>
      </c>
      <c r="E565" s="193" t="s">
        <v>5</v>
      </c>
      <c r="F565" s="194" t="s">
        <v>811</v>
      </c>
      <c r="H565" s="195">
        <v>10</v>
      </c>
      <c r="I565" s="196"/>
      <c r="L565" s="191"/>
      <c r="M565" s="197"/>
      <c r="N565" s="198"/>
      <c r="O565" s="198"/>
      <c r="P565" s="198"/>
      <c r="Q565" s="198"/>
      <c r="R565" s="198"/>
      <c r="S565" s="198"/>
      <c r="T565" s="199"/>
      <c r="AT565" s="193" t="s">
        <v>135</v>
      </c>
      <c r="AU565" s="193" t="s">
        <v>81</v>
      </c>
      <c r="AV565" s="11" t="s">
        <v>81</v>
      </c>
      <c r="AW565" s="11" t="s">
        <v>33</v>
      </c>
      <c r="AX565" s="11" t="s">
        <v>69</v>
      </c>
      <c r="AY565" s="193" t="s">
        <v>116</v>
      </c>
    </row>
    <row r="566" spans="2:65" s="12" customFormat="1">
      <c r="B566" s="200"/>
      <c r="D566" s="201" t="s">
        <v>135</v>
      </c>
      <c r="E566" s="202" t="s">
        <v>5</v>
      </c>
      <c r="F566" s="203" t="s">
        <v>137</v>
      </c>
      <c r="H566" s="204">
        <v>10</v>
      </c>
      <c r="I566" s="205"/>
      <c r="L566" s="200"/>
      <c r="M566" s="206"/>
      <c r="N566" s="207"/>
      <c r="O566" s="207"/>
      <c r="P566" s="207"/>
      <c r="Q566" s="207"/>
      <c r="R566" s="207"/>
      <c r="S566" s="207"/>
      <c r="T566" s="208"/>
      <c r="AT566" s="209" t="s">
        <v>135</v>
      </c>
      <c r="AU566" s="209" t="s">
        <v>81</v>
      </c>
      <c r="AV566" s="12" t="s">
        <v>122</v>
      </c>
      <c r="AW566" s="12" t="s">
        <v>33</v>
      </c>
      <c r="AX566" s="12" t="s">
        <v>74</v>
      </c>
      <c r="AY566" s="209" t="s">
        <v>116</v>
      </c>
    </row>
    <row r="567" spans="2:65" s="1" customFormat="1" ht="57" customHeight="1">
      <c r="B567" s="168"/>
      <c r="C567" s="169" t="s">
        <v>812</v>
      </c>
      <c r="D567" s="169" t="s">
        <v>119</v>
      </c>
      <c r="E567" s="170" t="s">
        <v>813</v>
      </c>
      <c r="F567" s="171" t="s">
        <v>1150</v>
      </c>
      <c r="G567" s="172" t="s">
        <v>200</v>
      </c>
      <c r="H567" s="173">
        <v>5</v>
      </c>
      <c r="I567" s="174"/>
      <c r="J567" s="175">
        <f>ROUND(I567*H567,2)</f>
        <v>0</v>
      </c>
      <c r="K567" s="171"/>
      <c r="L567" s="40"/>
      <c r="M567" s="176" t="s">
        <v>5</v>
      </c>
      <c r="N567" s="177" t="s">
        <v>40</v>
      </c>
      <c r="O567" s="41"/>
      <c r="P567" s="178">
        <f>O567*H567</f>
        <v>0</v>
      </c>
      <c r="Q567" s="178">
        <v>0</v>
      </c>
      <c r="R567" s="178">
        <f>Q567*H567</f>
        <v>0</v>
      </c>
      <c r="S567" s="178">
        <v>2.5000000000000001E-2</v>
      </c>
      <c r="T567" s="179">
        <f>S567*H567</f>
        <v>0.125</v>
      </c>
      <c r="AR567" s="23" t="s">
        <v>122</v>
      </c>
      <c r="AT567" s="23" t="s">
        <v>119</v>
      </c>
      <c r="AU567" s="23" t="s">
        <v>81</v>
      </c>
      <c r="AY567" s="23" t="s">
        <v>116</v>
      </c>
      <c r="BE567" s="180">
        <f>IF(N567="základní",J567,0)</f>
        <v>0</v>
      </c>
      <c r="BF567" s="180">
        <f>IF(N567="snížená",J567,0)</f>
        <v>0</v>
      </c>
      <c r="BG567" s="180">
        <f>IF(N567="zákl. přenesená",J567,0)</f>
        <v>0</v>
      </c>
      <c r="BH567" s="180">
        <f>IF(N567="sníž. přenesená",J567,0)</f>
        <v>0</v>
      </c>
      <c r="BI567" s="180">
        <f>IF(N567="nulová",J567,0)</f>
        <v>0</v>
      </c>
      <c r="BJ567" s="23" t="s">
        <v>74</v>
      </c>
      <c r="BK567" s="180">
        <f>ROUND(I567*H567,2)</f>
        <v>0</v>
      </c>
      <c r="BL567" s="23" t="s">
        <v>122</v>
      </c>
      <c r="BM567" s="23" t="s">
        <v>814</v>
      </c>
    </row>
    <row r="568" spans="2:65" s="1" customFormat="1" ht="22.5" customHeight="1">
      <c r="B568" s="168"/>
      <c r="C568" s="169" t="s">
        <v>815</v>
      </c>
      <c r="D568" s="169" t="s">
        <v>119</v>
      </c>
      <c r="E568" s="170" t="s">
        <v>816</v>
      </c>
      <c r="F568" s="171" t="s">
        <v>1151</v>
      </c>
      <c r="G568" s="172" t="s">
        <v>200</v>
      </c>
      <c r="H568" s="173">
        <v>11.5</v>
      </c>
      <c r="I568" s="174"/>
      <c r="J568" s="175">
        <f>ROUND(I568*H568,2)</f>
        <v>0</v>
      </c>
      <c r="K568" s="171"/>
      <c r="L568" s="40"/>
      <c r="M568" s="176" t="s">
        <v>5</v>
      </c>
      <c r="N568" s="177" t="s">
        <v>40</v>
      </c>
      <c r="O568" s="41"/>
      <c r="P568" s="178">
        <f>O568*H568</f>
        <v>0</v>
      </c>
      <c r="Q568" s="178">
        <v>0</v>
      </c>
      <c r="R568" s="178">
        <f>Q568*H568</f>
        <v>0</v>
      </c>
      <c r="S568" s="178">
        <v>3.6999999999999998E-2</v>
      </c>
      <c r="T568" s="179">
        <f>S568*H568</f>
        <v>0.42549999999999999</v>
      </c>
      <c r="AR568" s="23" t="s">
        <v>122</v>
      </c>
      <c r="AT568" s="23" t="s">
        <v>119</v>
      </c>
      <c r="AU568" s="23" t="s">
        <v>81</v>
      </c>
      <c r="AY568" s="23" t="s">
        <v>116</v>
      </c>
      <c r="BE568" s="180">
        <f>IF(N568="základní",J568,0)</f>
        <v>0</v>
      </c>
      <c r="BF568" s="180">
        <f>IF(N568="snížená",J568,0)</f>
        <v>0</v>
      </c>
      <c r="BG568" s="180">
        <f>IF(N568="zákl. přenesená",J568,0)</f>
        <v>0</v>
      </c>
      <c r="BH568" s="180">
        <f>IF(N568="sníž. přenesená",J568,0)</f>
        <v>0</v>
      </c>
      <c r="BI568" s="180">
        <f>IF(N568="nulová",J568,0)</f>
        <v>0</v>
      </c>
      <c r="BJ568" s="23" t="s">
        <v>74</v>
      </c>
      <c r="BK568" s="180">
        <f>ROUND(I568*H568,2)</f>
        <v>0</v>
      </c>
      <c r="BL568" s="23" t="s">
        <v>122</v>
      </c>
      <c r="BM568" s="23" t="s">
        <v>817</v>
      </c>
    </row>
    <row r="569" spans="2:65" s="1" customFormat="1" ht="22.5" customHeight="1">
      <c r="B569" s="168"/>
      <c r="C569" s="169" t="s">
        <v>818</v>
      </c>
      <c r="D569" s="169" t="s">
        <v>119</v>
      </c>
      <c r="E569" s="170" t="s">
        <v>819</v>
      </c>
      <c r="F569" s="171" t="s">
        <v>1152</v>
      </c>
      <c r="G569" s="172" t="s">
        <v>200</v>
      </c>
      <c r="H569" s="173">
        <v>120</v>
      </c>
      <c r="I569" s="174"/>
      <c r="J569" s="175">
        <f>ROUND(I569*H569,2)</f>
        <v>0</v>
      </c>
      <c r="K569" s="171"/>
      <c r="L569" s="40"/>
      <c r="M569" s="176" t="s">
        <v>5</v>
      </c>
      <c r="N569" s="177" t="s">
        <v>40</v>
      </c>
      <c r="O569" s="41"/>
      <c r="P569" s="178">
        <f>O569*H569</f>
        <v>0</v>
      </c>
      <c r="Q569" s="178">
        <v>0</v>
      </c>
      <c r="R569" s="178">
        <f>Q569*H569</f>
        <v>0</v>
      </c>
      <c r="S569" s="178">
        <v>6.3E-2</v>
      </c>
      <c r="T569" s="179">
        <f>S569*H569</f>
        <v>7.5600000000000005</v>
      </c>
      <c r="AR569" s="23" t="s">
        <v>122</v>
      </c>
      <c r="AT569" s="23" t="s">
        <v>119</v>
      </c>
      <c r="AU569" s="23" t="s">
        <v>81</v>
      </c>
      <c r="AY569" s="23" t="s">
        <v>116</v>
      </c>
      <c r="BE569" s="180">
        <f>IF(N569="základní",J569,0)</f>
        <v>0</v>
      </c>
      <c r="BF569" s="180">
        <f>IF(N569="snížená",J569,0)</f>
        <v>0</v>
      </c>
      <c r="BG569" s="180">
        <f>IF(N569="zákl. přenesená",J569,0)</f>
        <v>0</v>
      </c>
      <c r="BH569" s="180">
        <f>IF(N569="sníž. přenesená",J569,0)</f>
        <v>0</v>
      </c>
      <c r="BI569" s="180">
        <f>IF(N569="nulová",J569,0)</f>
        <v>0</v>
      </c>
      <c r="BJ569" s="23" t="s">
        <v>74</v>
      </c>
      <c r="BK569" s="180">
        <f>ROUND(I569*H569,2)</f>
        <v>0</v>
      </c>
      <c r="BL569" s="23" t="s">
        <v>122</v>
      </c>
      <c r="BM569" s="23" t="s">
        <v>820</v>
      </c>
    </row>
    <row r="570" spans="2:65" s="13" customFormat="1">
      <c r="B570" s="213"/>
      <c r="D570" s="192" t="s">
        <v>135</v>
      </c>
      <c r="E570" s="214" t="s">
        <v>5</v>
      </c>
      <c r="F570" s="215" t="s">
        <v>821</v>
      </c>
      <c r="H570" s="216" t="s">
        <v>5</v>
      </c>
      <c r="I570" s="217"/>
      <c r="L570" s="213"/>
      <c r="M570" s="218"/>
      <c r="N570" s="219"/>
      <c r="O570" s="219"/>
      <c r="P570" s="219"/>
      <c r="Q570" s="219"/>
      <c r="R570" s="219"/>
      <c r="S570" s="219"/>
      <c r="T570" s="220"/>
      <c r="AT570" s="216" t="s">
        <v>135</v>
      </c>
      <c r="AU570" s="216" t="s">
        <v>81</v>
      </c>
      <c r="AV570" s="13" t="s">
        <v>74</v>
      </c>
      <c r="AW570" s="13" t="s">
        <v>33</v>
      </c>
      <c r="AX570" s="13" t="s">
        <v>69</v>
      </c>
      <c r="AY570" s="216" t="s">
        <v>116</v>
      </c>
    </row>
    <row r="571" spans="2:65" s="11" customFormat="1">
      <c r="B571" s="191"/>
      <c r="D571" s="192" t="s">
        <v>135</v>
      </c>
      <c r="E571" s="193" t="s">
        <v>5</v>
      </c>
      <c r="F571" s="194" t="s">
        <v>822</v>
      </c>
      <c r="H571" s="195">
        <v>120</v>
      </c>
      <c r="I571" s="196"/>
      <c r="L571" s="191"/>
      <c r="M571" s="197"/>
      <c r="N571" s="198"/>
      <c r="O571" s="198"/>
      <c r="P571" s="198"/>
      <c r="Q571" s="198"/>
      <c r="R571" s="198"/>
      <c r="S571" s="198"/>
      <c r="T571" s="199"/>
      <c r="AT571" s="193" t="s">
        <v>135</v>
      </c>
      <c r="AU571" s="193" t="s">
        <v>81</v>
      </c>
      <c r="AV571" s="11" t="s">
        <v>81</v>
      </c>
      <c r="AW571" s="11" t="s">
        <v>33</v>
      </c>
      <c r="AX571" s="11" t="s">
        <v>69</v>
      </c>
      <c r="AY571" s="193" t="s">
        <v>116</v>
      </c>
    </row>
    <row r="572" spans="2:65" s="12" customFormat="1">
      <c r="B572" s="200"/>
      <c r="D572" s="192" t="s">
        <v>135</v>
      </c>
      <c r="E572" s="210" t="s">
        <v>5</v>
      </c>
      <c r="F572" s="211" t="s">
        <v>137</v>
      </c>
      <c r="H572" s="212">
        <v>120</v>
      </c>
      <c r="I572" s="205"/>
      <c r="L572" s="200"/>
      <c r="M572" s="206"/>
      <c r="N572" s="207"/>
      <c r="O572" s="207"/>
      <c r="P572" s="207"/>
      <c r="Q572" s="207"/>
      <c r="R572" s="207"/>
      <c r="S572" s="207"/>
      <c r="T572" s="208"/>
      <c r="AT572" s="209" t="s">
        <v>135</v>
      </c>
      <c r="AU572" s="209" t="s">
        <v>81</v>
      </c>
      <c r="AV572" s="12" t="s">
        <v>122</v>
      </c>
      <c r="AW572" s="12" t="s">
        <v>33</v>
      </c>
      <c r="AX572" s="12" t="s">
        <v>74</v>
      </c>
      <c r="AY572" s="209" t="s">
        <v>116</v>
      </c>
    </row>
    <row r="573" spans="2:65" s="10" customFormat="1" ht="29.85" customHeight="1">
      <c r="B573" s="154"/>
      <c r="D573" s="165" t="s">
        <v>68</v>
      </c>
      <c r="E573" s="166" t="s">
        <v>823</v>
      </c>
      <c r="F573" s="166" t="s">
        <v>824</v>
      </c>
      <c r="I573" s="157"/>
      <c r="J573" s="167">
        <f>BK573</f>
        <v>0</v>
      </c>
      <c r="L573" s="154"/>
      <c r="M573" s="159"/>
      <c r="N573" s="160"/>
      <c r="O573" s="160"/>
      <c r="P573" s="161">
        <f>SUM(P574:P581)</f>
        <v>0</v>
      </c>
      <c r="Q573" s="160"/>
      <c r="R573" s="161">
        <f>SUM(R574:R581)</f>
        <v>0</v>
      </c>
      <c r="S573" s="160"/>
      <c r="T573" s="162">
        <f>SUM(T574:T581)</f>
        <v>0</v>
      </c>
      <c r="AR573" s="155" t="s">
        <v>74</v>
      </c>
      <c r="AT573" s="163" t="s">
        <v>68</v>
      </c>
      <c r="AU573" s="163" t="s">
        <v>74</v>
      </c>
      <c r="AY573" s="155" t="s">
        <v>116</v>
      </c>
      <c r="BK573" s="164">
        <f>SUM(BK574:BK581)</f>
        <v>0</v>
      </c>
    </row>
    <row r="574" spans="2:65" s="1" customFormat="1" ht="31.5" customHeight="1">
      <c r="B574" s="168"/>
      <c r="C574" s="169" t="s">
        <v>825</v>
      </c>
      <c r="D574" s="169" t="s">
        <v>119</v>
      </c>
      <c r="E574" s="170" t="s">
        <v>826</v>
      </c>
      <c r="F574" s="171" t="s">
        <v>827</v>
      </c>
      <c r="G574" s="172" t="s">
        <v>132</v>
      </c>
      <c r="H574" s="173">
        <v>2760.9349999999999</v>
      </c>
      <c r="I574" s="174"/>
      <c r="J574" s="175">
        <f>ROUND(I574*H574,2)</f>
        <v>0</v>
      </c>
      <c r="K574" s="171"/>
      <c r="L574" s="40"/>
      <c r="M574" s="176" t="s">
        <v>5</v>
      </c>
      <c r="N574" s="177" t="s">
        <v>40</v>
      </c>
      <c r="O574" s="41"/>
      <c r="P574" s="178">
        <f>O574*H574</f>
        <v>0</v>
      </c>
      <c r="Q574" s="178">
        <v>0</v>
      </c>
      <c r="R574" s="178">
        <f>Q574*H574</f>
        <v>0</v>
      </c>
      <c r="S574" s="178">
        <v>0</v>
      </c>
      <c r="T574" s="179">
        <f>S574*H574</f>
        <v>0</v>
      </c>
      <c r="AR574" s="23" t="s">
        <v>122</v>
      </c>
      <c r="AT574" s="23" t="s">
        <v>119</v>
      </c>
      <c r="AU574" s="23" t="s">
        <v>81</v>
      </c>
      <c r="AY574" s="23" t="s">
        <v>116</v>
      </c>
      <c r="BE574" s="180">
        <f>IF(N574="základní",J574,0)</f>
        <v>0</v>
      </c>
      <c r="BF574" s="180">
        <f>IF(N574="snížená",J574,0)</f>
        <v>0</v>
      </c>
      <c r="BG574" s="180">
        <f>IF(N574="zákl. přenesená",J574,0)</f>
        <v>0</v>
      </c>
      <c r="BH574" s="180">
        <f>IF(N574="sníž. přenesená",J574,0)</f>
        <v>0</v>
      </c>
      <c r="BI574" s="180">
        <f>IF(N574="nulová",J574,0)</f>
        <v>0</v>
      </c>
      <c r="BJ574" s="23" t="s">
        <v>74</v>
      </c>
      <c r="BK574" s="180">
        <f>ROUND(I574*H574,2)</f>
        <v>0</v>
      </c>
      <c r="BL574" s="23" t="s">
        <v>122</v>
      </c>
      <c r="BM574" s="23" t="s">
        <v>828</v>
      </c>
    </row>
    <row r="575" spans="2:65" s="1" customFormat="1" ht="31.5" customHeight="1">
      <c r="B575" s="168"/>
      <c r="C575" s="169" t="s">
        <v>829</v>
      </c>
      <c r="D575" s="169" t="s">
        <v>119</v>
      </c>
      <c r="E575" s="170" t="s">
        <v>830</v>
      </c>
      <c r="F575" s="171" t="s">
        <v>831</v>
      </c>
      <c r="G575" s="172" t="s">
        <v>132</v>
      </c>
      <c r="H575" s="173">
        <v>24848.415000000001</v>
      </c>
      <c r="I575" s="174"/>
      <c r="J575" s="175">
        <f>ROUND(I575*H575,2)</f>
        <v>0</v>
      </c>
      <c r="K575" s="171"/>
      <c r="L575" s="40"/>
      <c r="M575" s="176" t="s">
        <v>5</v>
      </c>
      <c r="N575" s="177" t="s">
        <v>40</v>
      </c>
      <c r="O575" s="41"/>
      <c r="P575" s="178">
        <f>O575*H575</f>
        <v>0</v>
      </c>
      <c r="Q575" s="178">
        <v>0</v>
      </c>
      <c r="R575" s="178">
        <f>Q575*H575</f>
        <v>0</v>
      </c>
      <c r="S575" s="178">
        <v>0</v>
      </c>
      <c r="T575" s="179">
        <f>S575*H575</f>
        <v>0</v>
      </c>
      <c r="AR575" s="23" t="s">
        <v>122</v>
      </c>
      <c r="AT575" s="23" t="s">
        <v>119</v>
      </c>
      <c r="AU575" s="23" t="s">
        <v>81</v>
      </c>
      <c r="AY575" s="23" t="s">
        <v>116</v>
      </c>
      <c r="BE575" s="180">
        <f>IF(N575="základní",J575,0)</f>
        <v>0</v>
      </c>
      <c r="BF575" s="180">
        <f>IF(N575="snížená",J575,0)</f>
        <v>0</v>
      </c>
      <c r="BG575" s="180">
        <f>IF(N575="zákl. přenesená",J575,0)</f>
        <v>0</v>
      </c>
      <c r="BH575" s="180">
        <f>IF(N575="sníž. přenesená",J575,0)</f>
        <v>0</v>
      </c>
      <c r="BI575" s="180">
        <f>IF(N575="nulová",J575,0)</f>
        <v>0</v>
      </c>
      <c r="BJ575" s="23" t="s">
        <v>74</v>
      </c>
      <c r="BK575" s="180">
        <f>ROUND(I575*H575,2)</f>
        <v>0</v>
      </c>
      <c r="BL575" s="23" t="s">
        <v>122</v>
      </c>
      <c r="BM575" s="23" t="s">
        <v>832</v>
      </c>
    </row>
    <row r="576" spans="2:65" s="11" customFormat="1">
      <c r="B576" s="191"/>
      <c r="D576" s="192" t="s">
        <v>135</v>
      </c>
      <c r="E576" s="193" t="s">
        <v>5</v>
      </c>
      <c r="F576" s="194" t="s">
        <v>833</v>
      </c>
      <c r="H576" s="195">
        <v>24848.415000000001</v>
      </c>
      <c r="I576" s="196"/>
      <c r="L576" s="191"/>
      <c r="M576" s="197"/>
      <c r="N576" s="198"/>
      <c r="O576" s="198"/>
      <c r="P576" s="198"/>
      <c r="Q576" s="198"/>
      <c r="R576" s="198"/>
      <c r="S576" s="198"/>
      <c r="T576" s="199"/>
      <c r="AT576" s="193" t="s">
        <v>135</v>
      </c>
      <c r="AU576" s="193" t="s">
        <v>81</v>
      </c>
      <c r="AV576" s="11" t="s">
        <v>81</v>
      </c>
      <c r="AW576" s="11" t="s">
        <v>33</v>
      </c>
      <c r="AX576" s="11" t="s">
        <v>69</v>
      </c>
      <c r="AY576" s="193" t="s">
        <v>116</v>
      </c>
    </row>
    <row r="577" spans="2:65" s="12" customFormat="1">
      <c r="B577" s="200"/>
      <c r="D577" s="201" t="s">
        <v>135</v>
      </c>
      <c r="E577" s="202" t="s">
        <v>5</v>
      </c>
      <c r="F577" s="203" t="s">
        <v>137</v>
      </c>
      <c r="H577" s="204">
        <v>24848.415000000001</v>
      </c>
      <c r="I577" s="205"/>
      <c r="L577" s="200"/>
      <c r="M577" s="206"/>
      <c r="N577" s="207"/>
      <c r="O577" s="207"/>
      <c r="P577" s="207"/>
      <c r="Q577" s="207"/>
      <c r="R577" s="207"/>
      <c r="S577" s="207"/>
      <c r="T577" s="208"/>
      <c r="AT577" s="209" t="s">
        <v>135</v>
      </c>
      <c r="AU577" s="209" t="s">
        <v>81</v>
      </c>
      <c r="AV577" s="12" t="s">
        <v>122</v>
      </c>
      <c r="AW577" s="12" t="s">
        <v>33</v>
      </c>
      <c r="AX577" s="12" t="s">
        <v>74</v>
      </c>
      <c r="AY577" s="209" t="s">
        <v>116</v>
      </c>
    </row>
    <row r="578" spans="2:65" s="1" customFormat="1" ht="22.5" customHeight="1">
      <c r="B578" s="168"/>
      <c r="C578" s="169" t="s">
        <v>834</v>
      </c>
      <c r="D578" s="169" t="s">
        <v>119</v>
      </c>
      <c r="E578" s="170" t="s">
        <v>835</v>
      </c>
      <c r="F578" s="171" t="s">
        <v>836</v>
      </c>
      <c r="G578" s="172" t="s">
        <v>132</v>
      </c>
      <c r="H578" s="173">
        <v>2760.9349999999999</v>
      </c>
      <c r="I578" s="174"/>
      <c r="J578" s="175">
        <f>ROUND(I578*H578,2)</f>
        <v>0</v>
      </c>
      <c r="K578" s="171"/>
      <c r="L578" s="40"/>
      <c r="M578" s="176" t="s">
        <v>5</v>
      </c>
      <c r="N578" s="177" t="s">
        <v>40</v>
      </c>
      <c r="O578" s="41"/>
      <c r="P578" s="178">
        <f>O578*H578</f>
        <v>0</v>
      </c>
      <c r="Q578" s="178">
        <v>0</v>
      </c>
      <c r="R578" s="178">
        <f>Q578*H578</f>
        <v>0</v>
      </c>
      <c r="S578" s="178">
        <v>0</v>
      </c>
      <c r="T578" s="179">
        <f>S578*H578</f>
        <v>0</v>
      </c>
      <c r="AR578" s="23" t="s">
        <v>122</v>
      </c>
      <c r="AT578" s="23" t="s">
        <v>119</v>
      </c>
      <c r="AU578" s="23" t="s">
        <v>81</v>
      </c>
      <c r="AY578" s="23" t="s">
        <v>116</v>
      </c>
      <c r="BE578" s="180">
        <f>IF(N578="základní",J578,0)</f>
        <v>0</v>
      </c>
      <c r="BF578" s="180">
        <f>IF(N578="snížená",J578,0)</f>
        <v>0</v>
      </c>
      <c r="BG578" s="180">
        <f>IF(N578="zákl. přenesená",J578,0)</f>
        <v>0</v>
      </c>
      <c r="BH578" s="180">
        <f>IF(N578="sníž. přenesená",J578,0)</f>
        <v>0</v>
      </c>
      <c r="BI578" s="180">
        <f>IF(N578="nulová",J578,0)</f>
        <v>0</v>
      </c>
      <c r="BJ578" s="23" t="s">
        <v>74</v>
      </c>
      <c r="BK578" s="180">
        <f>ROUND(I578*H578,2)</f>
        <v>0</v>
      </c>
      <c r="BL578" s="23" t="s">
        <v>122</v>
      </c>
      <c r="BM578" s="23" t="s">
        <v>837</v>
      </c>
    </row>
    <row r="579" spans="2:65" s="1" customFormat="1" ht="22.5" customHeight="1">
      <c r="B579" s="168"/>
      <c r="C579" s="169" t="s">
        <v>838</v>
      </c>
      <c r="D579" s="169" t="s">
        <v>119</v>
      </c>
      <c r="E579" s="170" t="s">
        <v>839</v>
      </c>
      <c r="F579" s="171" t="s">
        <v>840</v>
      </c>
      <c r="G579" s="172" t="s">
        <v>132</v>
      </c>
      <c r="H579" s="173">
        <v>243.66499999999999</v>
      </c>
      <c r="I579" s="174"/>
      <c r="J579" s="175">
        <f>ROUND(I579*H579,2)</f>
        <v>0</v>
      </c>
      <c r="K579" s="171"/>
      <c r="L579" s="40"/>
      <c r="M579" s="176" t="s">
        <v>5</v>
      </c>
      <c r="N579" s="177" t="s">
        <v>40</v>
      </c>
      <c r="O579" s="41"/>
      <c r="P579" s="178">
        <f>O579*H579</f>
        <v>0</v>
      </c>
      <c r="Q579" s="178">
        <v>0</v>
      </c>
      <c r="R579" s="178">
        <f>Q579*H579</f>
        <v>0</v>
      </c>
      <c r="S579" s="178">
        <v>0</v>
      </c>
      <c r="T579" s="179">
        <f>S579*H579</f>
        <v>0</v>
      </c>
      <c r="AR579" s="23" t="s">
        <v>122</v>
      </c>
      <c r="AT579" s="23" t="s">
        <v>119</v>
      </c>
      <c r="AU579" s="23" t="s">
        <v>81</v>
      </c>
      <c r="AY579" s="23" t="s">
        <v>116</v>
      </c>
      <c r="BE579" s="180">
        <f>IF(N579="základní",J579,0)</f>
        <v>0</v>
      </c>
      <c r="BF579" s="180">
        <f>IF(N579="snížená",J579,0)</f>
        <v>0</v>
      </c>
      <c r="BG579" s="180">
        <f>IF(N579="zákl. přenesená",J579,0)</f>
        <v>0</v>
      </c>
      <c r="BH579" s="180">
        <f>IF(N579="sníž. přenesená",J579,0)</f>
        <v>0</v>
      </c>
      <c r="BI579" s="180">
        <f>IF(N579="nulová",J579,0)</f>
        <v>0</v>
      </c>
      <c r="BJ579" s="23" t="s">
        <v>74</v>
      </c>
      <c r="BK579" s="180">
        <f>ROUND(I579*H579,2)</f>
        <v>0</v>
      </c>
      <c r="BL579" s="23" t="s">
        <v>122</v>
      </c>
      <c r="BM579" s="23" t="s">
        <v>841</v>
      </c>
    </row>
    <row r="580" spans="2:65" s="1" customFormat="1" ht="22.5" customHeight="1">
      <c r="B580" s="168"/>
      <c r="C580" s="169" t="s">
        <v>842</v>
      </c>
      <c r="D580" s="169" t="s">
        <v>119</v>
      </c>
      <c r="E580" s="170" t="s">
        <v>843</v>
      </c>
      <c r="F580" s="171" t="s">
        <v>844</v>
      </c>
      <c r="G580" s="172" t="s">
        <v>132</v>
      </c>
      <c r="H580" s="173">
        <v>869.27</v>
      </c>
      <c r="I580" s="174"/>
      <c r="J580" s="175">
        <f>ROUND(I580*H580,2)</f>
        <v>0</v>
      </c>
      <c r="K580" s="171"/>
      <c r="L580" s="40"/>
      <c r="M580" s="176" t="s">
        <v>5</v>
      </c>
      <c r="N580" s="177" t="s">
        <v>40</v>
      </c>
      <c r="O580" s="41"/>
      <c r="P580" s="178">
        <f>O580*H580</f>
        <v>0</v>
      </c>
      <c r="Q580" s="178">
        <v>0</v>
      </c>
      <c r="R580" s="178">
        <f>Q580*H580</f>
        <v>0</v>
      </c>
      <c r="S580" s="178">
        <v>0</v>
      </c>
      <c r="T580" s="179">
        <f>S580*H580</f>
        <v>0</v>
      </c>
      <c r="AR580" s="23" t="s">
        <v>122</v>
      </c>
      <c r="AT580" s="23" t="s">
        <v>119</v>
      </c>
      <c r="AU580" s="23" t="s">
        <v>81</v>
      </c>
      <c r="AY580" s="23" t="s">
        <v>116</v>
      </c>
      <c r="BE580" s="180">
        <f>IF(N580="základní",J580,0)</f>
        <v>0</v>
      </c>
      <c r="BF580" s="180">
        <f>IF(N580="snížená",J580,0)</f>
        <v>0</v>
      </c>
      <c r="BG580" s="180">
        <f>IF(N580="zákl. přenesená",J580,0)</f>
        <v>0</v>
      </c>
      <c r="BH580" s="180">
        <f>IF(N580="sníž. přenesená",J580,0)</f>
        <v>0</v>
      </c>
      <c r="BI580" s="180">
        <f>IF(N580="nulová",J580,0)</f>
        <v>0</v>
      </c>
      <c r="BJ580" s="23" t="s">
        <v>74</v>
      </c>
      <c r="BK580" s="180">
        <f>ROUND(I580*H580,2)</f>
        <v>0</v>
      </c>
      <c r="BL580" s="23" t="s">
        <v>122</v>
      </c>
      <c r="BM580" s="23" t="s">
        <v>845</v>
      </c>
    </row>
    <row r="581" spans="2:65" s="1" customFormat="1" ht="22.5" customHeight="1">
      <c r="B581" s="168"/>
      <c r="C581" s="169" t="s">
        <v>846</v>
      </c>
      <c r="D581" s="169" t="s">
        <v>119</v>
      </c>
      <c r="E581" s="170" t="s">
        <v>847</v>
      </c>
      <c r="F581" s="171" t="s">
        <v>848</v>
      </c>
      <c r="G581" s="172" t="s">
        <v>132</v>
      </c>
      <c r="H581" s="173">
        <v>1658.8</v>
      </c>
      <c r="I581" s="174"/>
      <c r="J581" s="175">
        <f>ROUND(I581*H581,2)</f>
        <v>0</v>
      </c>
      <c r="K581" s="171"/>
      <c r="L581" s="40"/>
      <c r="M581" s="176" t="s">
        <v>5</v>
      </c>
      <c r="N581" s="177" t="s">
        <v>40</v>
      </c>
      <c r="O581" s="41"/>
      <c r="P581" s="178">
        <f>O581*H581</f>
        <v>0</v>
      </c>
      <c r="Q581" s="178">
        <v>0</v>
      </c>
      <c r="R581" s="178">
        <f>Q581*H581</f>
        <v>0</v>
      </c>
      <c r="S581" s="178">
        <v>0</v>
      </c>
      <c r="T581" s="179">
        <f>S581*H581</f>
        <v>0</v>
      </c>
      <c r="AR581" s="23" t="s">
        <v>122</v>
      </c>
      <c r="AT581" s="23" t="s">
        <v>119</v>
      </c>
      <c r="AU581" s="23" t="s">
        <v>81</v>
      </c>
      <c r="AY581" s="23" t="s">
        <v>116</v>
      </c>
      <c r="BE581" s="180">
        <f>IF(N581="základní",J581,0)</f>
        <v>0</v>
      </c>
      <c r="BF581" s="180">
        <f>IF(N581="snížená",J581,0)</f>
        <v>0</v>
      </c>
      <c r="BG581" s="180">
        <f>IF(N581="zákl. přenesená",J581,0)</f>
        <v>0</v>
      </c>
      <c r="BH581" s="180">
        <f>IF(N581="sníž. přenesená",J581,0)</f>
        <v>0</v>
      </c>
      <c r="BI581" s="180">
        <f>IF(N581="nulová",J581,0)</f>
        <v>0</v>
      </c>
      <c r="BJ581" s="23" t="s">
        <v>74</v>
      </c>
      <c r="BK581" s="180">
        <f>ROUND(I581*H581,2)</f>
        <v>0</v>
      </c>
      <c r="BL581" s="23" t="s">
        <v>122</v>
      </c>
      <c r="BM581" s="23" t="s">
        <v>849</v>
      </c>
    </row>
    <row r="582" spans="2:65" s="10" customFormat="1" ht="29.85" customHeight="1">
      <c r="B582" s="154"/>
      <c r="D582" s="165" t="s">
        <v>68</v>
      </c>
      <c r="E582" s="166" t="s">
        <v>850</v>
      </c>
      <c r="F582" s="166" t="s">
        <v>851</v>
      </c>
      <c r="I582" s="157"/>
      <c r="J582" s="167">
        <f>BK582</f>
        <v>0</v>
      </c>
      <c r="L582" s="154"/>
      <c r="M582" s="159"/>
      <c r="N582" s="160"/>
      <c r="O582" s="160"/>
      <c r="P582" s="161">
        <f>P583</f>
        <v>0</v>
      </c>
      <c r="Q582" s="160"/>
      <c r="R582" s="161">
        <f>R583</f>
        <v>0</v>
      </c>
      <c r="S582" s="160"/>
      <c r="T582" s="162">
        <f>T583</f>
        <v>0</v>
      </c>
      <c r="AR582" s="155" t="s">
        <v>74</v>
      </c>
      <c r="AT582" s="163" t="s">
        <v>68</v>
      </c>
      <c r="AU582" s="163" t="s">
        <v>74</v>
      </c>
      <c r="AY582" s="155" t="s">
        <v>116</v>
      </c>
      <c r="BK582" s="164">
        <f>BK583</f>
        <v>0</v>
      </c>
    </row>
    <row r="583" spans="2:65" s="1" customFormat="1" ht="31.5" customHeight="1">
      <c r="B583" s="168"/>
      <c r="C583" s="169" t="s">
        <v>852</v>
      </c>
      <c r="D583" s="169" t="s">
        <v>119</v>
      </c>
      <c r="E583" s="170" t="s">
        <v>853</v>
      </c>
      <c r="F583" s="171" t="s">
        <v>854</v>
      </c>
      <c r="G583" s="172" t="s">
        <v>132</v>
      </c>
      <c r="H583" s="173">
        <v>3979.5160000000001</v>
      </c>
      <c r="I583" s="174"/>
      <c r="J583" s="175">
        <f>ROUND(I583*H583,2)</f>
        <v>0</v>
      </c>
      <c r="K583" s="171"/>
      <c r="L583" s="40"/>
      <c r="M583" s="176" t="s">
        <v>5</v>
      </c>
      <c r="N583" s="224" t="s">
        <v>40</v>
      </c>
      <c r="O583" s="225"/>
      <c r="P583" s="226">
        <f>O583*H583</f>
        <v>0</v>
      </c>
      <c r="Q583" s="226">
        <v>0</v>
      </c>
      <c r="R583" s="226">
        <f>Q583*H583</f>
        <v>0</v>
      </c>
      <c r="S583" s="226">
        <v>0</v>
      </c>
      <c r="T583" s="227">
        <f>S583*H583</f>
        <v>0</v>
      </c>
      <c r="AR583" s="23" t="s">
        <v>122</v>
      </c>
      <c r="AT583" s="23" t="s">
        <v>119</v>
      </c>
      <c r="AU583" s="23" t="s">
        <v>81</v>
      </c>
      <c r="AY583" s="23" t="s">
        <v>116</v>
      </c>
      <c r="BE583" s="180">
        <f>IF(N583="základní",J583,0)</f>
        <v>0</v>
      </c>
      <c r="BF583" s="180">
        <f>IF(N583="snížená",J583,0)</f>
        <v>0</v>
      </c>
      <c r="BG583" s="180">
        <f>IF(N583="zákl. přenesená",J583,0)</f>
        <v>0</v>
      </c>
      <c r="BH583" s="180">
        <f>IF(N583="sníž. přenesená",J583,0)</f>
        <v>0</v>
      </c>
      <c r="BI583" s="180">
        <f>IF(N583="nulová",J583,0)</f>
        <v>0</v>
      </c>
      <c r="BJ583" s="23" t="s">
        <v>74</v>
      </c>
      <c r="BK583" s="180">
        <f>ROUND(I583*H583,2)</f>
        <v>0</v>
      </c>
      <c r="BL583" s="23" t="s">
        <v>122</v>
      </c>
      <c r="BM583" s="23" t="s">
        <v>855</v>
      </c>
    </row>
    <row r="584" spans="2:65" s="1" customFormat="1" ht="6.9" customHeight="1">
      <c r="B584" s="55"/>
      <c r="C584" s="56"/>
      <c r="D584" s="56"/>
      <c r="E584" s="56"/>
      <c r="F584" s="56"/>
      <c r="G584" s="56"/>
      <c r="H584" s="56"/>
      <c r="I584" s="121"/>
      <c r="J584" s="56"/>
      <c r="K584" s="56"/>
      <c r="L584" s="40"/>
    </row>
  </sheetData>
  <autoFilter ref="C81:K583"/>
  <mergeCells count="6">
    <mergeCell ref="E74:H74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8" customWidth="1"/>
    <col min="2" max="2" width="1.7109375" style="228" customWidth="1"/>
    <col min="3" max="4" width="5" style="228" customWidth="1"/>
    <col min="5" max="5" width="11.7109375" style="228" customWidth="1"/>
    <col min="6" max="6" width="9.140625" style="228" customWidth="1"/>
    <col min="7" max="7" width="5" style="228" customWidth="1"/>
    <col min="8" max="8" width="77.85546875" style="228" customWidth="1"/>
    <col min="9" max="10" width="20" style="228" customWidth="1"/>
    <col min="11" max="11" width="1.710937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4" customFormat="1" ht="45" customHeight="1">
      <c r="B3" s="232"/>
      <c r="C3" s="348" t="s">
        <v>856</v>
      </c>
      <c r="D3" s="348"/>
      <c r="E3" s="348"/>
      <c r="F3" s="348"/>
      <c r="G3" s="348"/>
      <c r="H3" s="348"/>
      <c r="I3" s="348"/>
      <c r="J3" s="348"/>
      <c r="K3" s="233"/>
    </row>
    <row r="4" spans="2:11" ht="25.5" customHeight="1">
      <c r="B4" s="234"/>
      <c r="C4" s="355" t="s">
        <v>857</v>
      </c>
      <c r="D4" s="355"/>
      <c r="E4" s="355"/>
      <c r="F4" s="355"/>
      <c r="G4" s="355"/>
      <c r="H4" s="355"/>
      <c r="I4" s="355"/>
      <c r="J4" s="355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1" t="s">
        <v>858</v>
      </c>
      <c r="D6" s="351"/>
      <c r="E6" s="351"/>
      <c r="F6" s="351"/>
      <c r="G6" s="351"/>
      <c r="H6" s="351"/>
      <c r="I6" s="351"/>
      <c r="J6" s="351"/>
      <c r="K6" s="235"/>
    </row>
    <row r="7" spans="2:11" ht="15" customHeight="1">
      <c r="B7" s="238"/>
      <c r="C7" s="351" t="s">
        <v>859</v>
      </c>
      <c r="D7" s="351"/>
      <c r="E7" s="351"/>
      <c r="F7" s="351"/>
      <c r="G7" s="351"/>
      <c r="H7" s="351"/>
      <c r="I7" s="351"/>
      <c r="J7" s="351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1" t="s">
        <v>860</v>
      </c>
      <c r="D9" s="351"/>
      <c r="E9" s="351"/>
      <c r="F9" s="351"/>
      <c r="G9" s="351"/>
      <c r="H9" s="351"/>
      <c r="I9" s="351"/>
      <c r="J9" s="351"/>
      <c r="K9" s="235"/>
    </row>
    <row r="10" spans="2:11" ht="15" customHeight="1">
      <c r="B10" s="238"/>
      <c r="C10" s="237"/>
      <c r="D10" s="351" t="s">
        <v>861</v>
      </c>
      <c r="E10" s="351"/>
      <c r="F10" s="351"/>
      <c r="G10" s="351"/>
      <c r="H10" s="351"/>
      <c r="I10" s="351"/>
      <c r="J10" s="351"/>
      <c r="K10" s="235"/>
    </row>
    <row r="11" spans="2:11" ht="15" customHeight="1">
      <c r="B11" s="238"/>
      <c r="C11" s="239"/>
      <c r="D11" s="351" t="s">
        <v>862</v>
      </c>
      <c r="E11" s="351"/>
      <c r="F11" s="351"/>
      <c r="G11" s="351"/>
      <c r="H11" s="351"/>
      <c r="I11" s="351"/>
      <c r="J11" s="351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1" t="s">
        <v>863</v>
      </c>
      <c r="E13" s="351"/>
      <c r="F13" s="351"/>
      <c r="G13" s="351"/>
      <c r="H13" s="351"/>
      <c r="I13" s="351"/>
      <c r="J13" s="351"/>
      <c r="K13" s="235"/>
    </row>
    <row r="14" spans="2:11" ht="15" customHeight="1">
      <c r="B14" s="238"/>
      <c r="C14" s="239"/>
      <c r="D14" s="351" t="s">
        <v>864</v>
      </c>
      <c r="E14" s="351"/>
      <c r="F14" s="351"/>
      <c r="G14" s="351"/>
      <c r="H14" s="351"/>
      <c r="I14" s="351"/>
      <c r="J14" s="351"/>
      <c r="K14" s="235"/>
    </row>
    <row r="15" spans="2:11" ht="15" customHeight="1">
      <c r="B15" s="238"/>
      <c r="C15" s="239"/>
      <c r="D15" s="351" t="s">
        <v>865</v>
      </c>
      <c r="E15" s="351"/>
      <c r="F15" s="351"/>
      <c r="G15" s="351"/>
      <c r="H15" s="351"/>
      <c r="I15" s="351"/>
      <c r="J15" s="351"/>
      <c r="K15" s="235"/>
    </row>
    <row r="16" spans="2:11" ht="15" customHeight="1">
      <c r="B16" s="238"/>
      <c r="C16" s="239"/>
      <c r="D16" s="239"/>
      <c r="E16" s="240" t="s">
        <v>73</v>
      </c>
      <c r="F16" s="351" t="s">
        <v>866</v>
      </c>
      <c r="G16" s="351"/>
      <c r="H16" s="351"/>
      <c r="I16" s="351"/>
      <c r="J16" s="351"/>
      <c r="K16" s="235"/>
    </row>
    <row r="17" spans="2:11" ht="15" customHeight="1">
      <c r="B17" s="238"/>
      <c r="C17" s="239"/>
      <c r="D17" s="239"/>
      <c r="E17" s="240" t="s">
        <v>867</v>
      </c>
      <c r="F17" s="351" t="s">
        <v>868</v>
      </c>
      <c r="G17" s="351"/>
      <c r="H17" s="351"/>
      <c r="I17" s="351"/>
      <c r="J17" s="351"/>
      <c r="K17" s="235"/>
    </row>
    <row r="18" spans="2:11" ht="15" customHeight="1">
      <c r="B18" s="238"/>
      <c r="C18" s="239"/>
      <c r="D18" s="239"/>
      <c r="E18" s="240" t="s">
        <v>869</v>
      </c>
      <c r="F18" s="351" t="s">
        <v>870</v>
      </c>
      <c r="G18" s="351"/>
      <c r="H18" s="351"/>
      <c r="I18" s="351"/>
      <c r="J18" s="351"/>
      <c r="K18" s="235"/>
    </row>
    <row r="19" spans="2:11" ht="15" customHeight="1">
      <c r="B19" s="238"/>
      <c r="C19" s="239"/>
      <c r="D19" s="239"/>
      <c r="E19" s="240" t="s">
        <v>871</v>
      </c>
      <c r="F19" s="351" t="s">
        <v>872</v>
      </c>
      <c r="G19" s="351"/>
      <c r="H19" s="351"/>
      <c r="I19" s="351"/>
      <c r="J19" s="351"/>
      <c r="K19" s="235"/>
    </row>
    <row r="20" spans="2:11" ht="15" customHeight="1">
      <c r="B20" s="238"/>
      <c r="C20" s="239"/>
      <c r="D20" s="239"/>
      <c r="E20" s="240" t="s">
        <v>873</v>
      </c>
      <c r="F20" s="351" t="s">
        <v>874</v>
      </c>
      <c r="G20" s="351"/>
      <c r="H20" s="351"/>
      <c r="I20" s="351"/>
      <c r="J20" s="351"/>
      <c r="K20" s="235"/>
    </row>
    <row r="21" spans="2:11" ht="15" customHeight="1">
      <c r="B21" s="238"/>
      <c r="C21" s="239"/>
      <c r="D21" s="239"/>
      <c r="E21" s="240" t="s">
        <v>875</v>
      </c>
      <c r="F21" s="351" t="s">
        <v>876</v>
      </c>
      <c r="G21" s="351"/>
      <c r="H21" s="351"/>
      <c r="I21" s="351"/>
      <c r="J21" s="351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1" t="s">
        <v>877</v>
      </c>
      <c r="D23" s="351"/>
      <c r="E23" s="351"/>
      <c r="F23" s="351"/>
      <c r="G23" s="351"/>
      <c r="H23" s="351"/>
      <c r="I23" s="351"/>
      <c r="J23" s="351"/>
      <c r="K23" s="235"/>
    </row>
    <row r="24" spans="2:11" ht="15" customHeight="1">
      <c r="B24" s="238"/>
      <c r="C24" s="351" t="s">
        <v>878</v>
      </c>
      <c r="D24" s="351"/>
      <c r="E24" s="351"/>
      <c r="F24" s="351"/>
      <c r="G24" s="351"/>
      <c r="H24" s="351"/>
      <c r="I24" s="351"/>
      <c r="J24" s="351"/>
      <c r="K24" s="235"/>
    </row>
    <row r="25" spans="2:11" ht="15" customHeight="1">
      <c r="B25" s="238"/>
      <c r="C25" s="237"/>
      <c r="D25" s="351" t="s">
        <v>879</v>
      </c>
      <c r="E25" s="351"/>
      <c r="F25" s="351"/>
      <c r="G25" s="351"/>
      <c r="H25" s="351"/>
      <c r="I25" s="351"/>
      <c r="J25" s="351"/>
      <c r="K25" s="235"/>
    </row>
    <row r="26" spans="2:11" ht="15" customHeight="1">
      <c r="B26" s="238"/>
      <c r="C26" s="239"/>
      <c r="D26" s="351" t="s">
        <v>880</v>
      </c>
      <c r="E26" s="351"/>
      <c r="F26" s="351"/>
      <c r="G26" s="351"/>
      <c r="H26" s="351"/>
      <c r="I26" s="351"/>
      <c r="J26" s="351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1" t="s">
        <v>881</v>
      </c>
      <c r="E28" s="351"/>
      <c r="F28" s="351"/>
      <c r="G28" s="351"/>
      <c r="H28" s="351"/>
      <c r="I28" s="351"/>
      <c r="J28" s="351"/>
      <c r="K28" s="235"/>
    </row>
    <row r="29" spans="2:11" ht="15" customHeight="1">
      <c r="B29" s="238"/>
      <c r="C29" s="239"/>
      <c r="D29" s="351" t="s">
        <v>882</v>
      </c>
      <c r="E29" s="351"/>
      <c r="F29" s="351"/>
      <c r="G29" s="351"/>
      <c r="H29" s="351"/>
      <c r="I29" s="351"/>
      <c r="J29" s="351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1" t="s">
        <v>883</v>
      </c>
      <c r="E31" s="351"/>
      <c r="F31" s="351"/>
      <c r="G31" s="351"/>
      <c r="H31" s="351"/>
      <c r="I31" s="351"/>
      <c r="J31" s="351"/>
      <c r="K31" s="235"/>
    </row>
    <row r="32" spans="2:11" ht="15" customHeight="1">
      <c r="B32" s="238"/>
      <c r="C32" s="239"/>
      <c r="D32" s="351" t="s">
        <v>884</v>
      </c>
      <c r="E32" s="351"/>
      <c r="F32" s="351"/>
      <c r="G32" s="351"/>
      <c r="H32" s="351"/>
      <c r="I32" s="351"/>
      <c r="J32" s="351"/>
      <c r="K32" s="235"/>
    </row>
    <row r="33" spans="2:11" ht="15" customHeight="1">
      <c r="B33" s="238"/>
      <c r="C33" s="239"/>
      <c r="D33" s="351" t="s">
        <v>885</v>
      </c>
      <c r="E33" s="351"/>
      <c r="F33" s="351"/>
      <c r="G33" s="351"/>
      <c r="H33" s="351"/>
      <c r="I33" s="351"/>
      <c r="J33" s="351"/>
      <c r="K33" s="235"/>
    </row>
    <row r="34" spans="2:11" ht="15" customHeight="1">
      <c r="B34" s="238"/>
      <c r="C34" s="239"/>
      <c r="D34" s="237"/>
      <c r="E34" s="241" t="s">
        <v>101</v>
      </c>
      <c r="F34" s="237"/>
      <c r="G34" s="351" t="s">
        <v>886</v>
      </c>
      <c r="H34" s="351"/>
      <c r="I34" s="351"/>
      <c r="J34" s="351"/>
      <c r="K34" s="235"/>
    </row>
    <row r="35" spans="2:11" ht="30.75" customHeight="1">
      <c r="B35" s="238"/>
      <c r="C35" s="239"/>
      <c r="D35" s="237"/>
      <c r="E35" s="241" t="s">
        <v>887</v>
      </c>
      <c r="F35" s="237"/>
      <c r="G35" s="351" t="s">
        <v>888</v>
      </c>
      <c r="H35" s="351"/>
      <c r="I35" s="351"/>
      <c r="J35" s="351"/>
      <c r="K35" s="235"/>
    </row>
    <row r="36" spans="2:11" ht="15" customHeight="1">
      <c r="B36" s="238"/>
      <c r="C36" s="239"/>
      <c r="D36" s="237"/>
      <c r="E36" s="241" t="s">
        <v>50</v>
      </c>
      <c r="F36" s="237"/>
      <c r="G36" s="351" t="s">
        <v>889</v>
      </c>
      <c r="H36" s="351"/>
      <c r="I36" s="351"/>
      <c r="J36" s="351"/>
      <c r="K36" s="235"/>
    </row>
    <row r="37" spans="2:11" ht="15" customHeight="1">
      <c r="B37" s="238"/>
      <c r="C37" s="239"/>
      <c r="D37" s="237"/>
      <c r="E37" s="241" t="s">
        <v>102</v>
      </c>
      <c r="F37" s="237"/>
      <c r="G37" s="351" t="s">
        <v>890</v>
      </c>
      <c r="H37" s="351"/>
      <c r="I37" s="351"/>
      <c r="J37" s="351"/>
      <c r="K37" s="235"/>
    </row>
    <row r="38" spans="2:11" ht="15" customHeight="1">
      <c r="B38" s="238"/>
      <c r="C38" s="239"/>
      <c r="D38" s="237"/>
      <c r="E38" s="241" t="s">
        <v>103</v>
      </c>
      <c r="F38" s="237"/>
      <c r="G38" s="351" t="s">
        <v>891</v>
      </c>
      <c r="H38" s="351"/>
      <c r="I38" s="351"/>
      <c r="J38" s="351"/>
      <c r="K38" s="235"/>
    </row>
    <row r="39" spans="2:11" ht="15" customHeight="1">
      <c r="B39" s="238"/>
      <c r="C39" s="239"/>
      <c r="D39" s="237"/>
      <c r="E39" s="241" t="s">
        <v>104</v>
      </c>
      <c r="F39" s="237"/>
      <c r="G39" s="351" t="s">
        <v>892</v>
      </c>
      <c r="H39" s="351"/>
      <c r="I39" s="351"/>
      <c r="J39" s="351"/>
      <c r="K39" s="235"/>
    </row>
    <row r="40" spans="2:11" ht="15" customHeight="1">
      <c r="B40" s="238"/>
      <c r="C40" s="239"/>
      <c r="D40" s="237"/>
      <c r="E40" s="241" t="s">
        <v>893</v>
      </c>
      <c r="F40" s="237"/>
      <c r="G40" s="351" t="s">
        <v>894</v>
      </c>
      <c r="H40" s="351"/>
      <c r="I40" s="351"/>
      <c r="J40" s="351"/>
      <c r="K40" s="235"/>
    </row>
    <row r="41" spans="2:11" ht="15" customHeight="1">
      <c r="B41" s="238"/>
      <c r="C41" s="239"/>
      <c r="D41" s="237"/>
      <c r="E41" s="241"/>
      <c r="F41" s="237"/>
      <c r="G41" s="351" t="s">
        <v>895</v>
      </c>
      <c r="H41" s="351"/>
      <c r="I41" s="351"/>
      <c r="J41" s="351"/>
      <c r="K41" s="235"/>
    </row>
    <row r="42" spans="2:11" ht="15" customHeight="1">
      <c r="B42" s="238"/>
      <c r="C42" s="239"/>
      <c r="D42" s="237"/>
      <c r="E42" s="241" t="s">
        <v>896</v>
      </c>
      <c r="F42" s="237"/>
      <c r="G42" s="351" t="s">
        <v>897</v>
      </c>
      <c r="H42" s="351"/>
      <c r="I42" s="351"/>
      <c r="J42" s="351"/>
      <c r="K42" s="235"/>
    </row>
    <row r="43" spans="2:11" ht="15" customHeight="1">
      <c r="B43" s="238"/>
      <c r="C43" s="239"/>
      <c r="D43" s="237"/>
      <c r="E43" s="241" t="s">
        <v>106</v>
      </c>
      <c r="F43" s="237"/>
      <c r="G43" s="351" t="s">
        <v>898</v>
      </c>
      <c r="H43" s="351"/>
      <c r="I43" s="351"/>
      <c r="J43" s="351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1" t="s">
        <v>899</v>
      </c>
      <c r="E45" s="351"/>
      <c r="F45" s="351"/>
      <c r="G45" s="351"/>
      <c r="H45" s="351"/>
      <c r="I45" s="351"/>
      <c r="J45" s="351"/>
      <c r="K45" s="235"/>
    </row>
    <row r="46" spans="2:11" ht="15" customHeight="1">
      <c r="B46" s="238"/>
      <c r="C46" s="239"/>
      <c r="D46" s="239"/>
      <c r="E46" s="351" t="s">
        <v>900</v>
      </c>
      <c r="F46" s="351"/>
      <c r="G46" s="351"/>
      <c r="H46" s="351"/>
      <c r="I46" s="351"/>
      <c r="J46" s="351"/>
      <c r="K46" s="235"/>
    </row>
    <row r="47" spans="2:11" ht="15" customHeight="1">
      <c r="B47" s="238"/>
      <c r="C47" s="239"/>
      <c r="D47" s="239"/>
      <c r="E47" s="351" t="s">
        <v>901</v>
      </c>
      <c r="F47" s="351"/>
      <c r="G47" s="351"/>
      <c r="H47" s="351"/>
      <c r="I47" s="351"/>
      <c r="J47" s="351"/>
      <c r="K47" s="235"/>
    </row>
    <row r="48" spans="2:11" ht="15" customHeight="1">
      <c r="B48" s="238"/>
      <c r="C48" s="239"/>
      <c r="D48" s="239"/>
      <c r="E48" s="351" t="s">
        <v>902</v>
      </c>
      <c r="F48" s="351"/>
      <c r="G48" s="351"/>
      <c r="H48" s="351"/>
      <c r="I48" s="351"/>
      <c r="J48" s="351"/>
      <c r="K48" s="235"/>
    </row>
    <row r="49" spans="2:11" ht="15" customHeight="1">
      <c r="B49" s="238"/>
      <c r="C49" s="239"/>
      <c r="D49" s="351" t="s">
        <v>903</v>
      </c>
      <c r="E49" s="351"/>
      <c r="F49" s="351"/>
      <c r="G49" s="351"/>
      <c r="H49" s="351"/>
      <c r="I49" s="351"/>
      <c r="J49" s="351"/>
      <c r="K49" s="235"/>
    </row>
    <row r="50" spans="2:11" ht="25.5" customHeight="1">
      <c r="B50" s="234"/>
      <c r="C50" s="355" t="s">
        <v>904</v>
      </c>
      <c r="D50" s="355"/>
      <c r="E50" s="355"/>
      <c r="F50" s="355"/>
      <c r="G50" s="355"/>
      <c r="H50" s="355"/>
      <c r="I50" s="355"/>
      <c r="J50" s="355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1" t="s">
        <v>905</v>
      </c>
      <c r="D52" s="351"/>
      <c r="E52" s="351"/>
      <c r="F52" s="351"/>
      <c r="G52" s="351"/>
      <c r="H52" s="351"/>
      <c r="I52" s="351"/>
      <c r="J52" s="351"/>
      <c r="K52" s="235"/>
    </row>
    <row r="53" spans="2:11" ht="15" customHeight="1">
      <c r="B53" s="234"/>
      <c r="C53" s="351" t="s">
        <v>906</v>
      </c>
      <c r="D53" s="351"/>
      <c r="E53" s="351"/>
      <c r="F53" s="351"/>
      <c r="G53" s="351"/>
      <c r="H53" s="351"/>
      <c r="I53" s="351"/>
      <c r="J53" s="351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1" t="s">
        <v>907</v>
      </c>
      <c r="D55" s="351"/>
      <c r="E55" s="351"/>
      <c r="F55" s="351"/>
      <c r="G55" s="351"/>
      <c r="H55" s="351"/>
      <c r="I55" s="351"/>
      <c r="J55" s="351"/>
      <c r="K55" s="235"/>
    </row>
    <row r="56" spans="2:11" ht="15" customHeight="1">
      <c r="B56" s="234"/>
      <c r="C56" s="239"/>
      <c r="D56" s="351" t="s">
        <v>908</v>
      </c>
      <c r="E56" s="351"/>
      <c r="F56" s="351"/>
      <c r="G56" s="351"/>
      <c r="H56" s="351"/>
      <c r="I56" s="351"/>
      <c r="J56" s="351"/>
      <c r="K56" s="235"/>
    </row>
    <row r="57" spans="2:11" ht="15" customHeight="1">
      <c r="B57" s="234"/>
      <c r="C57" s="239"/>
      <c r="D57" s="351" t="s">
        <v>909</v>
      </c>
      <c r="E57" s="351"/>
      <c r="F57" s="351"/>
      <c r="G57" s="351"/>
      <c r="H57" s="351"/>
      <c r="I57" s="351"/>
      <c r="J57" s="351"/>
      <c r="K57" s="235"/>
    </row>
    <row r="58" spans="2:11" ht="15" customHeight="1">
      <c r="B58" s="234"/>
      <c r="C58" s="239"/>
      <c r="D58" s="351" t="s">
        <v>910</v>
      </c>
      <c r="E58" s="351"/>
      <c r="F58" s="351"/>
      <c r="G58" s="351"/>
      <c r="H58" s="351"/>
      <c r="I58" s="351"/>
      <c r="J58" s="351"/>
      <c r="K58" s="235"/>
    </row>
    <row r="59" spans="2:11" ht="15" customHeight="1">
      <c r="B59" s="234"/>
      <c r="C59" s="239"/>
      <c r="D59" s="351" t="s">
        <v>911</v>
      </c>
      <c r="E59" s="351"/>
      <c r="F59" s="351"/>
      <c r="G59" s="351"/>
      <c r="H59" s="351"/>
      <c r="I59" s="351"/>
      <c r="J59" s="351"/>
      <c r="K59" s="235"/>
    </row>
    <row r="60" spans="2:11" ht="15" customHeight="1">
      <c r="B60" s="234"/>
      <c r="C60" s="239"/>
      <c r="D60" s="352" t="s">
        <v>912</v>
      </c>
      <c r="E60" s="352"/>
      <c r="F60" s="352"/>
      <c r="G60" s="352"/>
      <c r="H60" s="352"/>
      <c r="I60" s="352"/>
      <c r="J60" s="352"/>
      <c r="K60" s="235"/>
    </row>
    <row r="61" spans="2:11" ht="15" customHeight="1">
      <c r="B61" s="234"/>
      <c r="C61" s="239"/>
      <c r="D61" s="351" t="s">
        <v>913</v>
      </c>
      <c r="E61" s="351"/>
      <c r="F61" s="351"/>
      <c r="G61" s="351"/>
      <c r="H61" s="351"/>
      <c r="I61" s="351"/>
      <c r="J61" s="351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1" t="s">
        <v>914</v>
      </c>
      <c r="E63" s="351"/>
      <c r="F63" s="351"/>
      <c r="G63" s="351"/>
      <c r="H63" s="351"/>
      <c r="I63" s="351"/>
      <c r="J63" s="351"/>
      <c r="K63" s="235"/>
    </row>
    <row r="64" spans="2:11" ht="15" customHeight="1">
      <c r="B64" s="234"/>
      <c r="C64" s="239"/>
      <c r="D64" s="352" t="s">
        <v>915</v>
      </c>
      <c r="E64" s="352"/>
      <c r="F64" s="352"/>
      <c r="G64" s="352"/>
      <c r="H64" s="352"/>
      <c r="I64" s="352"/>
      <c r="J64" s="352"/>
      <c r="K64" s="235"/>
    </row>
    <row r="65" spans="2:11" ht="15" customHeight="1">
      <c r="B65" s="234"/>
      <c r="C65" s="239"/>
      <c r="D65" s="351" t="s">
        <v>916</v>
      </c>
      <c r="E65" s="351"/>
      <c r="F65" s="351"/>
      <c r="G65" s="351"/>
      <c r="H65" s="351"/>
      <c r="I65" s="351"/>
      <c r="J65" s="351"/>
      <c r="K65" s="235"/>
    </row>
    <row r="66" spans="2:11" ht="15" customHeight="1">
      <c r="B66" s="234"/>
      <c r="C66" s="239"/>
      <c r="D66" s="351" t="s">
        <v>917</v>
      </c>
      <c r="E66" s="351"/>
      <c r="F66" s="351"/>
      <c r="G66" s="351"/>
      <c r="H66" s="351"/>
      <c r="I66" s="351"/>
      <c r="J66" s="351"/>
      <c r="K66" s="235"/>
    </row>
    <row r="67" spans="2:11" ht="15" customHeight="1">
      <c r="B67" s="234"/>
      <c r="C67" s="239"/>
      <c r="D67" s="351" t="s">
        <v>918</v>
      </c>
      <c r="E67" s="351"/>
      <c r="F67" s="351"/>
      <c r="G67" s="351"/>
      <c r="H67" s="351"/>
      <c r="I67" s="351"/>
      <c r="J67" s="351"/>
      <c r="K67" s="235"/>
    </row>
    <row r="68" spans="2:11" ht="15" customHeight="1">
      <c r="B68" s="234"/>
      <c r="C68" s="239"/>
      <c r="D68" s="351" t="s">
        <v>919</v>
      </c>
      <c r="E68" s="351"/>
      <c r="F68" s="351"/>
      <c r="G68" s="351"/>
      <c r="H68" s="351"/>
      <c r="I68" s="351"/>
      <c r="J68" s="351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53" t="s">
        <v>80</v>
      </c>
      <c r="D73" s="353"/>
      <c r="E73" s="353"/>
      <c r="F73" s="353"/>
      <c r="G73" s="353"/>
      <c r="H73" s="353"/>
      <c r="I73" s="353"/>
      <c r="J73" s="353"/>
      <c r="K73" s="252"/>
    </row>
    <row r="74" spans="2:11" ht="17.25" customHeight="1">
      <c r="B74" s="251"/>
      <c r="C74" s="253" t="s">
        <v>920</v>
      </c>
      <c r="D74" s="253"/>
      <c r="E74" s="253"/>
      <c r="F74" s="253" t="s">
        <v>921</v>
      </c>
      <c r="G74" s="254"/>
      <c r="H74" s="253" t="s">
        <v>102</v>
      </c>
      <c r="I74" s="253" t="s">
        <v>54</v>
      </c>
      <c r="J74" s="253" t="s">
        <v>922</v>
      </c>
      <c r="K74" s="252"/>
    </row>
    <row r="75" spans="2:11" ht="17.25" customHeight="1">
      <c r="B75" s="251"/>
      <c r="C75" s="255" t="s">
        <v>923</v>
      </c>
      <c r="D75" s="255"/>
      <c r="E75" s="255"/>
      <c r="F75" s="256" t="s">
        <v>924</v>
      </c>
      <c r="G75" s="257"/>
      <c r="H75" s="255"/>
      <c r="I75" s="255"/>
      <c r="J75" s="255" t="s">
        <v>925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50</v>
      </c>
      <c r="D77" s="258"/>
      <c r="E77" s="258"/>
      <c r="F77" s="260" t="s">
        <v>926</v>
      </c>
      <c r="G77" s="259"/>
      <c r="H77" s="241" t="s">
        <v>927</v>
      </c>
      <c r="I77" s="241" t="s">
        <v>928</v>
      </c>
      <c r="J77" s="241">
        <v>20</v>
      </c>
      <c r="K77" s="252"/>
    </row>
    <row r="78" spans="2:11" ht="15" customHeight="1">
      <c r="B78" s="251"/>
      <c r="C78" s="241" t="s">
        <v>929</v>
      </c>
      <c r="D78" s="241"/>
      <c r="E78" s="241"/>
      <c r="F78" s="260" t="s">
        <v>926</v>
      </c>
      <c r="G78" s="259"/>
      <c r="H78" s="241" t="s">
        <v>930</v>
      </c>
      <c r="I78" s="241" t="s">
        <v>928</v>
      </c>
      <c r="J78" s="241">
        <v>120</v>
      </c>
      <c r="K78" s="252"/>
    </row>
    <row r="79" spans="2:11" ht="15" customHeight="1">
      <c r="B79" s="261"/>
      <c r="C79" s="241" t="s">
        <v>931</v>
      </c>
      <c r="D79" s="241"/>
      <c r="E79" s="241"/>
      <c r="F79" s="260" t="s">
        <v>932</v>
      </c>
      <c r="G79" s="259"/>
      <c r="H79" s="241" t="s">
        <v>933</v>
      </c>
      <c r="I79" s="241" t="s">
        <v>928</v>
      </c>
      <c r="J79" s="241">
        <v>50</v>
      </c>
      <c r="K79" s="252"/>
    </row>
    <row r="80" spans="2:11" ht="15" customHeight="1">
      <c r="B80" s="261"/>
      <c r="C80" s="241" t="s">
        <v>934</v>
      </c>
      <c r="D80" s="241"/>
      <c r="E80" s="241"/>
      <c r="F80" s="260" t="s">
        <v>926</v>
      </c>
      <c r="G80" s="259"/>
      <c r="H80" s="241" t="s">
        <v>935</v>
      </c>
      <c r="I80" s="241" t="s">
        <v>936</v>
      </c>
      <c r="J80" s="241"/>
      <c r="K80" s="252"/>
    </row>
    <row r="81" spans="2:11" ht="15" customHeight="1">
      <c r="B81" s="261"/>
      <c r="C81" s="262" t="s">
        <v>937</v>
      </c>
      <c r="D81" s="262"/>
      <c r="E81" s="262"/>
      <c r="F81" s="263" t="s">
        <v>932</v>
      </c>
      <c r="G81" s="262"/>
      <c r="H81" s="262" t="s">
        <v>938</v>
      </c>
      <c r="I81" s="262" t="s">
        <v>928</v>
      </c>
      <c r="J81" s="262">
        <v>15</v>
      </c>
      <c r="K81" s="252"/>
    </row>
    <row r="82" spans="2:11" ht="15" customHeight="1">
      <c r="B82" s="261"/>
      <c r="C82" s="262" t="s">
        <v>939</v>
      </c>
      <c r="D82" s="262"/>
      <c r="E82" s="262"/>
      <c r="F82" s="263" t="s">
        <v>932</v>
      </c>
      <c r="G82" s="262"/>
      <c r="H82" s="262" t="s">
        <v>940</v>
      </c>
      <c r="I82" s="262" t="s">
        <v>928</v>
      </c>
      <c r="J82" s="262">
        <v>15</v>
      </c>
      <c r="K82" s="252"/>
    </row>
    <row r="83" spans="2:11" ht="15" customHeight="1">
      <c r="B83" s="261"/>
      <c r="C83" s="262" t="s">
        <v>941</v>
      </c>
      <c r="D83" s="262"/>
      <c r="E83" s="262"/>
      <c r="F83" s="263" t="s">
        <v>932</v>
      </c>
      <c r="G83" s="262"/>
      <c r="H83" s="262" t="s">
        <v>942</v>
      </c>
      <c r="I83" s="262" t="s">
        <v>928</v>
      </c>
      <c r="J83" s="262">
        <v>20</v>
      </c>
      <c r="K83" s="252"/>
    </row>
    <row r="84" spans="2:11" ht="15" customHeight="1">
      <c r="B84" s="261"/>
      <c r="C84" s="262" t="s">
        <v>943</v>
      </c>
      <c r="D84" s="262"/>
      <c r="E84" s="262"/>
      <c r="F84" s="263" t="s">
        <v>932</v>
      </c>
      <c r="G84" s="262"/>
      <c r="H84" s="262" t="s">
        <v>944</v>
      </c>
      <c r="I84" s="262" t="s">
        <v>928</v>
      </c>
      <c r="J84" s="262">
        <v>20</v>
      </c>
      <c r="K84" s="252"/>
    </row>
    <row r="85" spans="2:11" ht="15" customHeight="1">
      <c r="B85" s="261"/>
      <c r="C85" s="241" t="s">
        <v>945</v>
      </c>
      <c r="D85" s="241"/>
      <c r="E85" s="241"/>
      <c r="F85" s="260" t="s">
        <v>932</v>
      </c>
      <c r="G85" s="259"/>
      <c r="H85" s="241" t="s">
        <v>946</v>
      </c>
      <c r="I85" s="241" t="s">
        <v>928</v>
      </c>
      <c r="J85" s="241">
        <v>50</v>
      </c>
      <c r="K85" s="252"/>
    </row>
    <row r="86" spans="2:11" ht="15" customHeight="1">
      <c r="B86" s="261"/>
      <c r="C86" s="241" t="s">
        <v>947</v>
      </c>
      <c r="D86" s="241"/>
      <c r="E86" s="241"/>
      <c r="F86" s="260" t="s">
        <v>932</v>
      </c>
      <c r="G86" s="259"/>
      <c r="H86" s="241" t="s">
        <v>948</v>
      </c>
      <c r="I86" s="241" t="s">
        <v>928</v>
      </c>
      <c r="J86" s="241">
        <v>20</v>
      </c>
      <c r="K86" s="252"/>
    </row>
    <row r="87" spans="2:11" ht="15" customHeight="1">
      <c r="B87" s="261"/>
      <c r="C87" s="241" t="s">
        <v>949</v>
      </c>
      <c r="D87" s="241"/>
      <c r="E87" s="241"/>
      <c r="F87" s="260" t="s">
        <v>932</v>
      </c>
      <c r="G87" s="259"/>
      <c r="H87" s="241" t="s">
        <v>950</v>
      </c>
      <c r="I87" s="241" t="s">
        <v>928</v>
      </c>
      <c r="J87" s="241">
        <v>20</v>
      </c>
      <c r="K87" s="252"/>
    </row>
    <row r="88" spans="2:11" ht="15" customHeight="1">
      <c r="B88" s="261"/>
      <c r="C88" s="241" t="s">
        <v>951</v>
      </c>
      <c r="D88" s="241"/>
      <c r="E88" s="241"/>
      <c r="F88" s="260" t="s">
        <v>932</v>
      </c>
      <c r="G88" s="259"/>
      <c r="H88" s="241" t="s">
        <v>952</v>
      </c>
      <c r="I88" s="241" t="s">
        <v>928</v>
      </c>
      <c r="J88" s="241">
        <v>50</v>
      </c>
      <c r="K88" s="252"/>
    </row>
    <row r="89" spans="2:11" ht="15" customHeight="1">
      <c r="B89" s="261"/>
      <c r="C89" s="241" t="s">
        <v>953</v>
      </c>
      <c r="D89" s="241"/>
      <c r="E89" s="241"/>
      <c r="F89" s="260" t="s">
        <v>932</v>
      </c>
      <c r="G89" s="259"/>
      <c r="H89" s="241" t="s">
        <v>953</v>
      </c>
      <c r="I89" s="241" t="s">
        <v>928</v>
      </c>
      <c r="J89" s="241">
        <v>50</v>
      </c>
      <c r="K89" s="252"/>
    </row>
    <row r="90" spans="2:11" ht="15" customHeight="1">
      <c r="B90" s="261"/>
      <c r="C90" s="241" t="s">
        <v>107</v>
      </c>
      <c r="D90" s="241"/>
      <c r="E90" s="241"/>
      <c r="F90" s="260" t="s">
        <v>932</v>
      </c>
      <c r="G90" s="259"/>
      <c r="H90" s="241" t="s">
        <v>954</v>
      </c>
      <c r="I90" s="241" t="s">
        <v>928</v>
      </c>
      <c r="J90" s="241">
        <v>255</v>
      </c>
      <c r="K90" s="252"/>
    </row>
    <row r="91" spans="2:11" ht="15" customHeight="1">
      <c r="B91" s="261"/>
      <c r="C91" s="241" t="s">
        <v>955</v>
      </c>
      <c r="D91" s="241"/>
      <c r="E91" s="241"/>
      <c r="F91" s="260" t="s">
        <v>926</v>
      </c>
      <c r="G91" s="259"/>
      <c r="H91" s="241" t="s">
        <v>956</v>
      </c>
      <c r="I91" s="241" t="s">
        <v>957</v>
      </c>
      <c r="J91" s="241"/>
      <c r="K91" s="252"/>
    </row>
    <row r="92" spans="2:11" ht="15" customHeight="1">
      <c r="B92" s="261"/>
      <c r="C92" s="241" t="s">
        <v>958</v>
      </c>
      <c r="D92" s="241"/>
      <c r="E92" s="241"/>
      <c r="F92" s="260" t="s">
        <v>926</v>
      </c>
      <c r="G92" s="259"/>
      <c r="H92" s="241" t="s">
        <v>959</v>
      </c>
      <c r="I92" s="241" t="s">
        <v>960</v>
      </c>
      <c r="J92" s="241"/>
      <c r="K92" s="252"/>
    </row>
    <row r="93" spans="2:11" ht="15" customHeight="1">
      <c r="B93" s="261"/>
      <c r="C93" s="241" t="s">
        <v>961</v>
      </c>
      <c r="D93" s="241"/>
      <c r="E93" s="241"/>
      <c r="F93" s="260" t="s">
        <v>926</v>
      </c>
      <c r="G93" s="259"/>
      <c r="H93" s="241" t="s">
        <v>961</v>
      </c>
      <c r="I93" s="241" t="s">
        <v>960</v>
      </c>
      <c r="J93" s="241"/>
      <c r="K93" s="252"/>
    </row>
    <row r="94" spans="2:11" ht="15" customHeight="1">
      <c r="B94" s="261"/>
      <c r="C94" s="241" t="s">
        <v>35</v>
      </c>
      <c r="D94" s="241"/>
      <c r="E94" s="241"/>
      <c r="F94" s="260" t="s">
        <v>926</v>
      </c>
      <c r="G94" s="259"/>
      <c r="H94" s="241" t="s">
        <v>962</v>
      </c>
      <c r="I94" s="241" t="s">
        <v>960</v>
      </c>
      <c r="J94" s="241"/>
      <c r="K94" s="252"/>
    </row>
    <row r="95" spans="2:11" ht="15" customHeight="1">
      <c r="B95" s="261"/>
      <c r="C95" s="241" t="s">
        <v>45</v>
      </c>
      <c r="D95" s="241"/>
      <c r="E95" s="241"/>
      <c r="F95" s="260" t="s">
        <v>926</v>
      </c>
      <c r="G95" s="259"/>
      <c r="H95" s="241" t="s">
        <v>963</v>
      </c>
      <c r="I95" s="241" t="s">
        <v>960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53" t="s">
        <v>964</v>
      </c>
      <c r="D100" s="353"/>
      <c r="E100" s="353"/>
      <c r="F100" s="353"/>
      <c r="G100" s="353"/>
      <c r="H100" s="353"/>
      <c r="I100" s="353"/>
      <c r="J100" s="353"/>
      <c r="K100" s="252"/>
    </row>
    <row r="101" spans="2:11" ht="17.25" customHeight="1">
      <c r="B101" s="251"/>
      <c r="C101" s="253" t="s">
        <v>920</v>
      </c>
      <c r="D101" s="253"/>
      <c r="E101" s="253"/>
      <c r="F101" s="253" t="s">
        <v>921</v>
      </c>
      <c r="G101" s="254"/>
      <c r="H101" s="253" t="s">
        <v>102</v>
      </c>
      <c r="I101" s="253" t="s">
        <v>54</v>
      </c>
      <c r="J101" s="253" t="s">
        <v>922</v>
      </c>
      <c r="K101" s="252"/>
    </row>
    <row r="102" spans="2:11" ht="17.25" customHeight="1">
      <c r="B102" s="251"/>
      <c r="C102" s="255" t="s">
        <v>923</v>
      </c>
      <c r="D102" s="255"/>
      <c r="E102" s="255"/>
      <c r="F102" s="256" t="s">
        <v>924</v>
      </c>
      <c r="G102" s="257"/>
      <c r="H102" s="255"/>
      <c r="I102" s="255"/>
      <c r="J102" s="255" t="s">
        <v>925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50</v>
      </c>
      <c r="D104" s="258"/>
      <c r="E104" s="258"/>
      <c r="F104" s="260" t="s">
        <v>926</v>
      </c>
      <c r="G104" s="269"/>
      <c r="H104" s="241" t="s">
        <v>965</v>
      </c>
      <c r="I104" s="241" t="s">
        <v>928</v>
      </c>
      <c r="J104" s="241">
        <v>20</v>
      </c>
      <c r="K104" s="252"/>
    </row>
    <row r="105" spans="2:11" ht="15" customHeight="1">
      <c r="B105" s="251"/>
      <c r="C105" s="241" t="s">
        <v>929</v>
      </c>
      <c r="D105" s="241"/>
      <c r="E105" s="241"/>
      <c r="F105" s="260" t="s">
        <v>926</v>
      </c>
      <c r="G105" s="241"/>
      <c r="H105" s="241" t="s">
        <v>965</v>
      </c>
      <c r="I105" s="241" t="s">
        <v>928</v>
      </c>
      <c r="J105" s="241">
        <v>120</v>
      </c>
      <c r="K105" s="252"/>
    </row>
    <row r="106" spans="2:11" ht="15" customHeight="1">
      <c r="B106" s="261"/>
      <c r="C106" s="241" t="s">
        <v>931</v>
      </c>
      <c r="D106" s="241"/>
      <c r="E106" s="241"/>
      <c r="F106" s="260" t="s">
        <v>932</v>
      </c>
      <c r="G106" s="241"/>
      <c r="H106" s="241" t="s">
        <v>965</v>
      </c>
      <c r="I106" s="241" t="s">
        <v>928</v>
      </c>
      <c r="J106" s="241">
        <v>50</v>
      </c>
      <c r="K106" s="252"/>
    </row>
    <row r="107" spans="2:11" ht="15" customHeight="1">
      <c r="B107" s="261"/>
      <c r="C107" s="241" t="s">
        <v>934</v>
      </c>
      <c r="D107" s="241"/>
      <c r="E107" s="241"/>
      <c r="F107" s="260" t="s">
        <v>926</v>
      </c>
      <c r="G107" s="241"/>
      <c r="H107" s="241" t="s">
        <v>965</v>
      </c>
      <c r="I107" s="241" t="s">
        <v>936</v>
      </c>
      <c r="J107" s="241"/>
      <c r="K107" s="252"/>
    </row>
    <row r="108" spans="2:11" ht="15" customHeight="1">
      <c r="B108" s="261"/>
      <c r="C108" s="241" t="s">
        <v>945</v>
      </c>
      <c r="D108" s="241"/>
      <c r="E108" s="241"/>
      <c r="F108" s="260" t="s">
        <v>932</v>
      </c>
      <c r="G108" s="241"/>
      <c r="H108" s="241" t="s">
        <v>965</v>
      </c>
      <c r="I108" s="241" t="s">
        <v>928</v>
      </c>
      <c r="J108" s="241">
        <v>50</v>
      </c>
      <c r="K108" s="252"/>
    </row>
    <row r="109" spans="2:11" ht="15" customHeight="1">
      <c r="B109" s="261"/>
      <c r="C109" s="241" t="s">
        <v>953</v>
      </c>
      <c r="D109" s="241"/>
      <c r="E109" s="241"/>
      <c r="F109" s="260" t="s">
        <v>932</v>
      </c>
      <c r="G109" s="241"/>
      <c r="H109" s="241" t="s">
        <v>965</v>
      </c>
      <c r="I109" s="241" t="s">
        <v>928</v>
      </c>
      <c r="J109" s="241">
        <v>50</v>
      </c>
      <c r="K109" s="252"/>
    </row>
    <row r="110" spans="2:11" ht="15" customHeight="1">
      <c r="B110" s="261"/>
      <c r="C110" s="241" t="s">
        <v>951</v>
      </c>
      <c r="D110" s="241"/>
      <c r="E110" s="241"/>
      <c r="F110" s="260" t="s">
        <v>932</v>
      </c>
      <c r="G110" s="241"/>
      <c r="H110" s="241" t="s">
        <v>965</v>
      </c>
      <c r="I110" s="241" t="s">
        <v>928</v>
      </c>
      <c r="J110" s="241">
        <v>50</v>
      </c>
      <c r="K110" s="252"/>
    </row>
    <row r="111" spans="2:11" ht="15" customHeight="1">
      <c r="B111" s="261"/>
      <c r="C111" s="241" t="s">
        <v>50</v>
      </c>
      <c r="D111" s="241"/>
      <c r="E111" s="241"/>
      <c r="F111" s="260" t="s">
        <v>926</v>
      </c>
      <c r="G111" s="241"/>
      <c r="H111" s="241" t="s">
        <v>966</v>
      </c>
      <c r="I111" s="241" t="s">
        <v>928</v>
      </c>
      <c r="J111" s="241">
        <v>20</v>
      </c>
      <c r="K111" s="252"/>
    </row>
    <row r="112" spans="2:11" ht="15" customHeight="1">
      <c r="B112" s="261"/>
      <c r="C112" s="241" t="s">
        <v>967</v>
      </c>
      <c r="D112" s="241"/>
      <c r="E112" s="241"/>
      <c r="F112" s="260" t="s">
        <v>926</v>
      </c>
      <c r="G112" s="241"/>
      <c r="H112" s="241" t="s">
        <v>968</v>
      </c>
      <c r="I112" s="241" t="s">
        <v>928</v>
      </c>
      <c r="J112" s="241">
        <v>120</v>
      </c>
      <c r="K112" s="252"/>
    </row>
    <row r="113" spans="2:11" ht="15" customHeight="1">
      <c r="B113" s="261"/>
      <c r="C113" s="241" t="s">
        <v>35</v>
      </c>
      <c r="D113" s="241"/>
      <c r="E113" s="241"/>
      <c r="F113" s="260" t="s">
        <v>926</v>
      </c>
      <c r="G113" s="241"/>
      <c r="H113" s="241" t="s">
        <v>969</v>
      </c>
      <c r="I113" s="241" t="s">
        <v>960</v>
      </c>
      <c r="J113" s="241"/>
      <c r="K113" s="252"/>
    </row>
    <row r="114" spans="2:11" ht="15" customHeight="1">
      <c r="B114" s="261"/>
      <c r="C114" s="241" t="s">
        <v>45</v>
      </c>
      <c r="D114" s="241"/>
      <c r="E114" s="241"/>
      <c r="F114" s="260" t="s">
        <v>926</v>
      </c>
      <c r="G114" s="241"/>
      <c r="H114" s="241" t="s">
        <v>970</v>
      </c>
      <c r="I114" s="241" t="s">
        <v>960</v>
      </c>
      <c r="J114" s="241"/>
      <c r="K114" s="252"/>
    </row>
    <row r="115" spans="2:11" ht="15" customHeight="1">
      <c r="B115" s="261"/>
      <c r="C115" s="241" t="s">
        <v>54</v>
      </c>
      <c r="D115" s="241"/>
      <c r="E115" s="241"/>
      <c r="F115" s="260" t="s">
        <v>926</v>
      </c>
      <c r="G115" s="241"/>
      <c r="H115" s="241" t="s">
        <v>971</v>
      </c>
      <c r="I115" s="241" t="s">
        <v>972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48" t="s">
        <v>973</v>
      </c>
      <c r="D120" s="348"/>
      <c r="E120" s="348"/>
      <c r="F120" s="348"/>
      <c r="G120" s="348"/>
      <c r="H120" s="348"/>
      <c r="I120" s="348"/>
      <c r="J120" s="348"/>
      <c r="K120" s="277"/>
    </row>
    <row r="121" spans="2:11" ht="17.25" customHeight="1">
      <c r="B121" s="278"/>
      <c r="C121" s="253" t="s">
        <v>920</v>
      </c>
      <c r="D121" s="253"/>
      <c r="E121" s="253"/>
      <c r="F121" s="253" t="s">
        <v>921</v>
      </c>
      <c r="G121" s="254"/>
      <c r="H121" s="253" t="s">
        <v>102</v>
      </c>
      <c r="I121" s="253" t="s">
        <v>54</v>
      </c>
      <c r="J121" s="253" t="s">
        <v>922</v>
      </c>
      <c r="K121" s="279"/>
    </row>
    <row r="122" spans="2:11" ht="17.25" customHeight="1">
      <c r="B122" s="278"/>
      <c r="C122" s="255" t="s">
        <v>923</v>
      </c>
      <c r="D122" s="255"/>
      <c r="E122" s="255"/>
      <c r="F122" s="256" t="s">
        <v>924</v>
      </c>
      <c r="G122" s="257"/>
      <c r="H122" s="255"/>
      <c r="I122" s="255"/>
      <c r="J122" s="255" t="s">
        <v>925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929</v>
      </c>
      <c r="D124" s="258"/>
      <c r="E124" s="258"/>
      <c r="F124" s="260" t="s">
        <v>926</v>
      </c>
      <c r="G124" s="241"/>
      <c r="H124" s="241" t="s">
        <v>965</v>
      </c>
      <c r="I124" s="241" t="s">
        <v>928</v>
      </c>
      <c r="J124" s="241">
        <v>120</v>
      </c>
      <c r="K124" s="282"/>
    </row>
    <row r="125" spans="2:11" ht="15" customHeight="1">
      <c r="B125" s="280"/>
      <c r="C125" s="241" t="s">
        <v>974</v>
      </c>
      <c r="D125" s="241"/>
      <c r="E125" s="241"/>
      <c r="F125" s="260" t="s">
        <v>926</v>
      </c>
      <c r="G125" s="241"/>
      <c r="H125" s="241" t="s">
        <v>975</v>
      </c>
      <c r="I125" s="241" t="s">
        <v>928</v>
      </c>
      <c r="J125" s="241" t="s">
        <v>976</v>
      </c>
      <c r="K125" s="282"/>
    </row>
    <row r="126" spans="2:11" ht="15" customHeight="1">
      <c r="B126" s="280"/>
      <c r="C126" s="241" t="s">
        <v>875</v>
      </c>
      <c r="D126" s="241"/>
      <c r="E126" s="241"/>
      <c r="F126" s="260" t="s">
        <v>926</v>
      </c>
      <c r="G126" s="241"/>
      <c r="H126" s="241" t="s">
        <v>977</v>
      </c>
      <c r="I126" s="241" t="s">
        <v>928</v>
      </c>
      <c r="J126" s="241" t="s">
        <v>976</v>
      </c>
      <c r="K126" s="282"/>
    </row>
    <row r="127" spans="2:11" ht="15" customHeight="1">
      <c r="B127" s="280"/>
      <c r="C127" s="241" t="s">
        <v>937</v>
      </c>
      <c r="D127" s="241"/>
      <c r="E127" s="241"/>
      <c r="F127" s="260" t="s">
        <v>932</v>
      </c>
      <c r="G127" s="241"/>
      <c r="H127" s="241" t="s">
        <v>938</v>
      </c>
      <c r="I127" s="241" t="s">
        <v>928</v>
      </c>
      <c r="J127" s="241">
        <v>15</v>
      </c>
      <c r="K127" s="282"/>
    </row>
    <row r="128" spans="2:11" ht="15" customHeight="1">
      <c r="B128" s="280"/>
      <c r="C128" s="262" t="s">
        <v>939</v>
      </c>
      <c r="D128" s="262"/>
      <c r="E128" s="262"/>
      <c r="F128" s="263" t="s">
        <v>932</v>
      </c>
      <c r="G128" s="262"/>
      <c r="H128" s="262" t="s">
        <v>940</v>
      </c>
      <c r="I128" s="262" t="s">
        <v>928</v>
      </c>
      <c r="J128" s="262">
        <v>15</v>
      </c>
      <c r="K128" s="282"/>
    </row>
    <row r="129" spans="2:11" ht="15" customHeight="1">
      <c r="B129" s="280"/>
      <c r="C129" s="262" t="s">
        <v>941</v>
      </c>
      <c r="D129" s="262"/>
      <c r="E129" s="262"/>
      <c r="F129" s="263" t="s">
        <v>932</v>
      </c>
      <c r="G129" s="262"/>
      <c r="H129" s="262" t="s">
        <v>942</v>
      </c>
      <c r="I129" s="262" t="s">
        <v>928</v>
      </c>
      <c r="J129" s="262">
        <v>20</v>
      </c>
      <c r="K129" s="282"/>
    </row>
    <row r="130" spans="2:11" ht="15" customHeight="1">
      <c r="B130" s="280"/>
      <c r="C130" s="262" t="s">
        <v>943</v>
      </c>
      <c r="D130" s="262"/>
      <c r="E130" s="262"/>
      <c r="F130" s="263" t="s">
        <v>932</v>
      </c>
      <c r="G130" s="262"/>
      <c r="H130" s="262" t="s">
        <v>944</v>
      </c>
      <c r="I130" s="262" t="s">
        <v>928</v>
      </c>
      <c r="J130" s="262">
        <v>20</v>
      </c>
      <c r="K130" s="282"/>
    </row>
    <row r="131" spans="2:11" ht="15" customHeight="1">
      <c r="B131" s="280"/>
      <c r="C131" s="241" t="s">
        <v>931</v>
      </c>
      <c r="D131" s="241"/>
      <c r="E131" s="241"/>
      <c r="F131" s="260" t="s">
        <v>932</v>
      </c>
      <c r="G131" s="241"/>
      <c r="H131" s="241" t="s">
        <v>965</v>
      </c>
      <c r="I131" s="241" t="s">
        <v>928</v>
      </c>
      <c r="J131" s="241">
        <v>50</v>
      </c>
      <c r="K131" s="282"/>
    </row>
    <row r="132" spans="2:11" ht="15" customHeight="1">
      <c r="B132" s="280"/>
      <c r="C132" s="241" t="s">
        <v>945</v>
      </c>
      <c r="D132" s="241"/>
      <c r="E132" s="241"/>
      <c r="F132" s="260" t="s">
        <v>932</v>
      </c>
      <c r="G132" s="241"/>
      <c r="H132" s="241" t="s">
        <v>965</v>
      </c>
      <c r="I132" s="241" t="s">
        <v>928</v>
      </c>
      <c r="J132" s="241">
        <v>50</v>
      </c>
      <c r="K132" s="282"/>
    </row>
    <row r="133" spans="2:11" ht="15" customHeight="1">
      <c r="B133" s="280"/>
      <c r="C133" s="241" t="s">
        <v>951</v>
      </c>
      <c r="D133" s="241"/>
      <c r="E133" s="241"/>
      <c r="F133" s="260" t="s">
        <v>932</v>
      </c>
      <c r="G133" s="241"/>
      <c r="H133" s="241" t="s">
        <v>965</v>
      </c>
      <c r="I133" s="241" t="s">
        <v>928</v>
      </c>
      <c r="J133" s="241">
        <v>50</v>
      </c>
      <c r="K133" s="282"/>
    </row>
    <row r="134" spans="2:11" ht="15" customHeight="1">
      <c r="B134" s="280"/>
      <c r="C134" s="241" t="s">
        <v>953</v>
      </c>
      <c r="D134" s="241"/>
      <c r="E134" s="241"/>
      <c r="F134" s="260" t="s">
        <v>932</v>
      </c>
      <c r="G134" s="241"/>
      <c r="H134" s="241" t="s">
        <v>965</v>
      </c>
      <c r="I134" s="241" t="s">
        <v>928</v>
      </c>
      <c r="J134" s="241">
        <v>50</v>
      </c>
      <c r="K134" s="282"/>
    </row>
    <row r="135" spans="2:11" ht="15" customHeight="1">
      <c r="B135" s="280"/>
      <c r="C135" s="241" t="s">
        <v>107</v>
      </c>
      <c r="D135" s="241"/>
      <c r="E135" s="241"/>
      <c r="F135" s="260" t="s">
        <v>932</v>
      </c>
      <c r="G135" s="241"/>
      <c r="H135" s="241" t="s">
        <v>978</v>
      </c>
      <c r="I135" s="241" t="s">
        <v>928</v>
      </c>
      <c r="J135" s="241">
        <v>255</v>
      </c>
      <c r="K135" s="282"/>
    </row>
    <row r="136" spans="2:11" ht="15" customHeight="1">
      <c r="B136" s="280"/>
      <c r="C136" s="241" t="s">
        <v>955</v>
      </c>
      <c r="D136" s="241"/>
      <c r="E136" s="241"/>
      <c r="F136" s="260" t="s">
        <v>926</v>
      </c>
      <c r="G136" s="241"/>
      <c r="H136" s="241" t="s">
        <v>979</v>
      </c>
      <c r="I136" s="241" t="s">
        <v>957</v>
      </c>
      <c r="J136" s="241"/>
      <c r="K136" s="282"/>
    </row>
    <row r="137" spans="2:11" ht="15" customHeight="1">
      <c r="B137" s="280"/>
      <c r="C137" s="241" t="s">
        <v>958</v>
      </c>
      <c r="D137" s="241"/>
      <c r="E137" s="241"/>
      <c r="F137" s="260" t="s">
        <v>926</v>
      </c>
      <c r="G137" s="241"/>
      <c r="H137" s="241" t="s">
        <v>980</v>
      </c>
      <c r="I137" s="241" t="s">
        <v>960</v>
      </c>
      <c r="J137" s="241"/>
      <c r="K137" s="282"/>
    </row>
    <row r="138" spans="2:11" ht="15" customHeight="1">
      <c r="B138" s="280"/>
      <c r="C138" s="241" t="s">
        <v>961</v>
      </c>
      <c r="D138" s="241"/>
      <c r="E138" s="241"/>
      <c r="F138" s="260" t="s">
        <v>926</v>
      </c>
      <c r="G138" s="241"/>
      <c r="H138" s="241" t="s">
        <v>961</v>
      </c>
      <c r="I138" s="241" t="s">
        <v>960</v>
      </c>
      <c r="J138" s="241"/>
      <c r="K138" s="282"/>
    </row>
    <row r="139" spans="2:11" ht="15" customHeight="1">
      <c r="B139" s="280"/>
      <c r="C139" s="241" t="s">
        <v>35</v>
      </c>
      <c r="D139" s="241"/>
      <c r="E139" s="241"/>
      <c r="F139" s="260" t="s">
        <v>926</v>
      </c>
      <c r="G139" s="241"/>
      <c r="H139" s="241" t="s">
        <v>981</v>
      </c>
      <c r="I139" s="241" t="s">
        <v>960</v>
      </c>
      <c r="J139" s="241"/>
      <c r="K139" s="282"/>
    </row>
    <row r="140" spans="2:11" ht="15" customHeight="1">
      <c r="B140" s="280"/>
      <c r="C140" s="241" t="s">
        <v>982</v>
      </c>
      <c r="D140" s="241"/>
      <c r="E140" s="241"/>
      <c r="F140" s="260" t="s">
        <v>926</v>
      </c>
      <c r="G140" s="241"/>
      <c r="H140" s="241" t="s">
        <v>983</v>
      </c>
      <c r="I140" s="241" t="s">
        <v>960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53" t="s">
        <v>984</v>
      </c>
      <c r="D145" s="353"/>
      <c r="E145" s="353"/>
      <c r="F145" s="353"/>
      <c r="G145" s="353"/>
      <c r="H145" s="353"/>
      <c r="I145" s="353"/>
      <c r="J145" s="353"/>
      <c r="K145" s="252"/>
    </row>
    <row r="146" spans="2:11" ht="17.25" customHeight="1">
      <c r="B146" s="251"/>
      <c r="C146" s="253" t="s">
        <v>920</v>
      </c>
      <c r="D146" s="253"/>
      <c r="E146" s="253"/>
      <c r="F146" s="253" t="s">
        <v>921</v>
      </c>
      <c r="G146" s="254"/>
      <c r="H146" s="253" t="s">
        <v>102</v>
      </c>
      <c r="I146" s="253" t="s">
        <v>54</v>
      </c>
      <c r="J146" s="253" t="s">
        <v>922</v>
      </c>
      <c r="K146" s="252"/>
    </row>
    <row r="147" spans="2:11" ht="17.25" customHeight="1">
      <c r="B147" s="251"/>
      <c r="C147" s="255" t="s">
        <v>923</v>
      </c>
      <c r="D147" s="255"/>
      <c r="E147" s="255"/>
      <c r="F147" s="256" t="s">
        <v>924</v>
      </c>
      <c r="G147" s="257"/>
      <c r="H147" s="255"/>
      <c r="I147" s="255"/>
      <c r="J147" s="255" t="s">
        <v>925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929</v>
      </c>
      <c r="D149" s="241"/>
      <c r="E149" s="241"/>
      <c r="F149" s="287" t="s">
        <v>926</v>
      </c>
      <c r="G149" s="241"/>
      <c r="H149" s="286" t="s">
        <v>965</v>
      </c>
      <c r="I149" s="286" t="s">
        <v>928</v>
      </c>
      <c r="J149" s="286">
        <v>120</v>
      </c>
      <c r="K149" s="282"/>
    </row>
    <row r="150" spans="2:11" ht="15" customHeight="1">
      <c r="B150" s="261"/>
      <c r="C150" s="286" t="s">
        <v>974</v>
      </c>
      <c r="D150" s="241"/>
      <c r="E150" s="241"/>
      <c r="F150" s="287" t="s">
        <v>926</v>
      </c>
      <c r="G150" s="241"/>
      <c r="H150" s="286" t="s">
        <v>985</v>
      </c>
      <c r="I150" s="286" t="s">
        <v>928</v>
      </c>
      <c r="J150" s="286" t="s">
        <v>976</v>
      </c>
      <c r="K150" s="282"/>
    </row>
    <row r="151" spans="2:11" ht="15" customHeight="1">
      <c r="B151" s="261"/>
      <c r="C151" s="286" t="s">
        <v>875</v>
      </c>
      <c r="D151" s="241"/>
      <c r="E151" s="241"/>
      <c r="F151" s="287" t="s">
        <v>926</v>
      </c>
      <c r="G151" s="241"/>
      <c r="H151" s="286" t="s">
        <v>986</v>
      </c>
      <c r="I151" s="286" t="s">
        <v>928</v>
      </c>
      <c r="J151" s="286" t="s">
        <v>976</v>
      </c>
      <c r="K151" s="282"/>
    </row>
    <row r="152" spans="2:11" ht="15" customHeight="1">
      <c r="B152" s="261"/>
      <c r="C152" s="286" t="s">
        <v>931</v>
      </c>
      <c r="D152" s="241"/>
      <c r="E152" s="241"/>
      <c r="F152" s="287" t="s">
        <v>932</v>
      </c>
      <c r="G152" s="241"/>
      <c r="H152" s="286" t="s">
        <v>965</v>
      </c>
      <c r="I152" s="286" t="s">
        <v>928</v>
      </c>
      <c r="J152" s="286">
        <v>50</v>
      </c>
      <c r="K152" s="282"/>
    </row>
    <row r="153" spans="2:11" ht="15" customHeight="1">
      <c r="B153" s="261"/>
      <c r="C153" s="286" t="s">
        <v>934</v>
      </c>
      <c r="D153" s="241"/>
      <c r="E153" s="241"/>
      <c r="F153" s="287" t="s">
        <v>926</v>
      </c>
      <c r="G153" s="241"/>
      <c r="H153" s="286" t="s">
        <v>965</v>
      </c>
      <c r="I153" s="286" t="s">
        <v>936</v>
      </c>
      <c r="J153" s="286"/>
      <c r="K153" s="282"/>
    </row>
    <row r="154" spans="2:11" ht="15" customHeight="1">
      <c r="B154" s="261"/>
      <c r="C154" s="286" t="s">
        <v>945</v>
      </c>
      <c r="D154" s="241"/>
      <c r="E154" s="241"/>
      <c r="F154" s="287" t="s">
        <v>932</v>
      </c>
      <c r="G154" s="241"/>
      <c r="H154" s="286" t="s">
        <v>965</v>
      </c>
      <c r="I154" s="286" t="s">
        <v>928</v>
      </c>
      <c r="J154" s="286">
        <v>50</v>
      </c>
      <c r="K154" s="282"/>
    </row>
    <row r="155" spans="2:11" ht="15" customHeight="1">
      <c r="B155" s="261"/>
      <c r="C155" s="286" t="s">
        <v>953</v>
      </c>
      <c r="D155" s="241"/>
      <c r="E155" s="241"/>
      <c r="F155" s="287" t="s">
        <v>932</v>
      </c>
      <c r="G155" s="241"/>
      <c r="H155" s="286" t="s">
        <v>965</v>
      </c>
      <c r="I155" s="286" t="s">
        <v>928</v>
      </c>
      <c r="J155" s="286">
        <v>50</v>
      </c>
      <c r="K155" s="282"/>
    </row>
    <row r="156" spans="2:11" ht="15" customHeight="1">
      <c r="B156" s="261"/>
      <c r="C156" s="286" t="s">
        <v>951</v>
      </c>
      <c r="D156" s="241"/>
      <c r="E156" s="241"/>
      <c r="F156" s="287" t="s">
        <v>932</v>
      </c>
      <c r="G156" s="241"/>
      <c r="H156" s="286" t="s">
        <v>965</v>
      </c>
      <c r="I156" s="286" t="s">
        <v>928</v>
      </c>
      <c r="J156" s="286">
        <v>50</v>
      </c>
      <c r="K156" s="282"/>
    </row>
    <row r="157" spans="2:11" ht="15" customHeight="1">
      <c r="B157" s="261"/>
      <c r="C157" s="286" t="s">
        <v>84</v>
      </c>
      <c r="D157" s="241"/>
      <c r="E157" s="241"/>
      <c r="F157" s="287" t="s">
        <v>926</v>
      </c>
      <c r="G157" s="241"/>
      <c r="H157" s="286" t="s">
        <v>987</v>
      </c>
      <c r="I157" s="286" t="s">
        <v>928</v>
      </c>
      <c r="J157" s="286" t="s">
        <v>988</v>
      </c>
      <c r="K157" s="282"/>
    </row>
    <row r="158" spans="2:11" ht="15" customHeight="1">
      <c r="B158" s="261"/>
      <c r="C158" s="286" t="s">
        <v>989</v>
      </c>
      <c r="D158" s="241"/>
      <c r="E158" s="241"/>
      <c r="F158" s="287" t="s">
        <v>926</v>
      </c>
      <c r="G158" s="241"/>
      <c r="H158" s="286" t="s">
        <v>990</v>
      </c>
      <c r="I158" s="286" t="s">
        <v>960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48" t="s">
        <v>991</v>
      </c>
      <c r="D163" s="348"/>
      <c r="E163" s="348"/>
      <c r="F163" s="348"/>
      <c r="G163" s="348"/>
      <c r="H163" s="348"/>
      <c r="I163" s="348"/>
      <c r="J163" s="348"/>
      <c r="K163" s="233"/>
    </row>
    <row r="164" spans="2:11" ht="17.25" customHeight="1">
      <c r="B164" s="232"/>
      <c r="C164" s="253" t="s">
        <v>920</v>
      </c>
      <c r="D164" s="253"/>
      <c r="E164" s="253"/>
      <c r="F164" s="253" t="s">
        <v>921</v>
      </c>
      <c r="G164" s="290"/>
      <c r="H164" s="291" t="s">
        <v>102</v>
      </c>
      <c r="I164" s="291" t="s">
        <v>54</v>
      </c>
      <c r="J164" s="253" t="s">
        <v>922</v>
      </c>
      <c r="K164" s="233"/>
    </row>
    <row r="165" spans="2:11" ht="17.25" customHeight="1">
      <c r="B165" s="234"/>
      <c r="C165" s="255" t="s">
        <v>923</v>
      </c>
      <c r="D165" s="255"/>
      <c r="E165" s="255"/>
      <c r="F165" s="256" t="s">
        <v>924</v>
      </c>
      <c r="G165" s="292"/>
      <c r="H165" s="293"/>
      <c r="I165" s="293"/>
      <c r="J165" s="255" t="s">
        <v>925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929</v>
      </c>
      <c r="D167" s="241"/>
      <c r="E167" s="241"/>
      <c r="F167" s="260" t="s">
        <v>926</v>
      </c>
      <c r="G167" s="241"/>
      <c r="H167" s="241" t="s">
        <v>965</v>
      </c>
      <c r="I167" s="241" t="s">
        <v>928</v>
      </c>
      <c r="J167" s="241">
        <v>120</v>
      </c>
      <c r="K167" s="282"/>
    </row>
    <row r="168" spans="2:11" ht="15" customHeight="1">
      <c r="B168" s="261"/>
      <c r="C168" s="241" t="s">
        <v>974</v>
      </c>
      <c r="D168" s="241"/>
      <c r="E168" s="241"/>
      <c r="F168" s="260" t="s">
        <v>926</v>
      </c>
      <c r="G168" s="241"/>
      <c r="H168" s="241" t="s">
        <v>975</v>
      </c>
      <c r="I168" s="241" t="s">
        <v>928</v>
      </c>
      <c r="J168" s="241" t="s">
        <v>976</v>
      </c>
      <c r="K168" s="282"/>
    </row>
    <row r="169" spans="2:11" ht="15" customHeight="1">
      <c r="B169" s="261"/>
      <c r="C169" s="241" t="s">
        <v>875</v>
      </c>
      <c r="D169" s="241"/>
      <c r="E169" s="241"/>
      <c r="F169" s="260" t="s">
        <v>926</v>
      </c>
      <c r="G169" s="241"/>
      <c r="H169" s="241" t="s">
        <v>992</v>
      </c>
      <c r="I169" s="241" t="s">
        <v>928</v>
      </c>
      <c r="J169" s="241" t="s">
        <v>976</v>
      </c>
      <c r="K169" s="282"/>
    </row>
    <row r="170" spans="2:11" ht="15" customHeight="1">
      <c r="B170" s="261"/>
      <c r="C170" s="241" t="s">
        <v>931</v>
      </c>
      <c r="D170" s="241"/>
      <c r="E170" s="241"/>
      <c r="F170" s="260" t="s">
        <v>932</v>
      </c>
      <c r="G170" s="241"/>
      <c r="H170" s="241" t="s">
        <v>992</v>
      </c>
      <c r="I170" s="241" t="s">
        <v>928</v>
      </c>
      <c r="J170" s="241">
        <v>50</v>
      </c>
      <c r="K170" s="282"/>
    </row>
    <row r="171" spans="2:11" ht="15" customHeight="1">
      <c r="B171" s="261"/>
      <c r="C171" s="241" t="s">
        <v>934</v>
      </c>
      <c r="D171" s="241"/>
      <c r="E171" s="241"/>
      <c r="F171" s="260" t="s">
        <v>926</v>
      </c>
      <c r="G171" s="241"/>
      <c r="H171" s="241" t="s">
        <v>992</v>
      </c>
      <c r="I171" s="241" t="s">
        <v>936</v>
      </c>
      <c r="J171" s="241"/>
      <c r="K171" s="282"/>
    </row>
    <row r="172" spans="2:11" ht="15" customHeight="1">
      <c r="B172" s="261"/>
      <c r="C172" s="241" t="s">
        <v>945</v>
      </c>
      <c r="D172" s="241"/>
      <c r="E172" s="241"/>
      <c r="F172" s="260" t="s">
        <v>932</v>
      </c>
      <c r="G172" s="241"/>
      <c r="H172" s="241" t="s">
        <v>992</v>
      </c>
      <c r="I172" s="241" t="s">
        <v>928</v>
      </c>
      <c r="J172" s="241">
        <v>50</v>
      </c>
      <c r="K172" s="282"/>
    </row>
    <row r="173" spans="2:11" ht="15" customHeight="1">
      <c r="B173" s="261"/>
      <c r="C173" s="241" t="s">
        <v>953</v>
      </c>
      <c r="D173" s="241"/>
      <c r="E173" s="241"/>
      <c r="F173" s="260" t="s">
        <v>932</v>
      </c>
      <c r="G173" s="241"/>
      <c r="H173" s="241" t="s">
        <v>992</v>
      </c>
      <c r="I173" s="241" t="s">
        <v>928</v>
      </c>
      <c r="J173" s="241">
        <v>50</v>
      </c>
      <c r="K173" s="282"/>
    </row>
    <row r="174" spans="2:11" ht="15" customHeight="1">
      <c r="B174" s="261"/>
      <c r="C174" s="241" t="s">
        <v>951</v>
      </c>
      <c r="D174" s="241"/>
      <c r="E174" s="241"/>
      <c r="F174" s="260" t="s">
        <v>932</v>
      </c>
      <c r="G174" s="241"/>
      <c r="H174" s="241" t="s">
        <v>992</v>
      </c>
      <c r="I174" s="241" t="s">
        <v>928</v>
      </c>
      <c r="J174" s="241">
        <v>50</v>
      </c>
      <c r="K174" s="282"/>
    </row>
    <row r="175" spans="2:11" ht="15" customHeight="1">
      <c r="B175" s="261"/>
      <c r="C175" s="241" t="s">
        <v>101</v>
      </c>
      <c r="D175" s="241"/>
      <c r="E175" s="241"/>
      <c r="F175" s="260" t="s">
        <v>926</v>
      </c>
      <c r="G175" s="241"/>
      <c r="H175" s="241" t="s">
        <v>993</v>
      </c>
      <c r="I175" s="241" t="s">
        <v>994</v>
      </c>
      <c r="J175" s="241"/>
      <c r="K175" s="282"/>
    </row>
    <row r="176" spans="2:11" ht="15" customHeight="1">
      <c r="B176" s="261"/>
      <c r="C176" s="241" t="s">
        <v>54</v>
      </c>
      <c r="D176" s="241"/>
      <c r="E176" s="241"/>
      <c r="F176" s="260" t="s">
        <v>926</v>
      </c>
      <c r="G176" s="241"/>
      <c r="H176" s="241" t="s">
        <v>995</v>
      </c>
      <c r="I176" s="241" t="s">
        <v>996</v>
      </c>
      <c r="J176" s="241">
        <v>1</v>
      </c>
      <c r="K176" s="282"/>
    </row>
    <row r="177" spans="2:11" ht="15" customHeight="1">
      <c r="B177" s="261"/>
      <c r="C177" s="241" t="s">
        <v>50</v>
      </c>
      <c r="D177" s="241"/>
      <c r="E177" s="241"/>
      <c r="F177" s="260" t="s">
        <v>926</v>
      </c>
      <c r="G177" s="241"/>
      <c r="H177" s="241" t="s">
        <v>997</v>
      </c>
      <c r="I177" s="241" t="s">
        <v>928</v>
      </c>
      <c r="J177" s="241">
        <v>20</v>
      </c>
      <c r="K177" s="282"/>
    </row>
    <row r="178" spans="2:11" ht="15" customHeight="1">
      <c r="B178" s="261"/>
      <c r="C178" s="241" t="s">
        <v>102</v>
      </c>
      <c r="D178" s="241"/>
      <c r="E178" s="241"/>
      <c r="F178" s="260" t="s">
        <v>926</v>
      </c>
      <c r="G178" s="241"/>
      <c r="H178" s="241" t="s">
        <v>998</v>
      </c>
      <c r="I178" s="241" t="s">
        <v>928</v>
      </c>
      <c r="J178" s="241">
        <v>255</v>
      </c>
      <c r="K178" s="282"/>
    </row>
    <row r="179" spans="2:11" ht="15" customHeight="1">
      <c r="B179" s="261"/>
      <c r="C179" s="241" t="s">
        <v>103</v>
      </c>
      <c r="D179" s="241"/>
      <c r="E179" s="241"/>
      <c r="F179" s="260" t="s">
        <v>926</v>
      </c>
      <c r="G179" s="241"/>
      <c r="H179" s="241" t="s">
        <v>891</v>
      </c>
      <c r="I179" s="241" t="s">
        <v>928</v>
      </c>
      <c r="J179" s="241">
        <v>10</v>
      </c>
      <c r="K179" s="282"/>
    </row>
    <row r="180" spans="2:11" ht="15" customHeight="1">
      <c r="B180" s="261"/>
      <c r="C180" s="241" t="s">
        <v>104</v>
      </c>
      <c r="D180" s="241"/>
      <c r="E180" s="241"/>
      <c r="F180" s="260" t="s">
        <v>926</v>
      </c>
      <c r="G180" s="241"/>
      <c r="H180" s="241" t="s">
        <v>999</v>
      </c>
      <c r="I180" s="241" t="s">
        <v>960</v>
      </c>
      <c r="J180" s="241"/>
      <c r="K180" s="282"/>
    </row>
    <row r="181" spans="2:11" ht="15" customHeight="1">
      <c r="B181" s="261"/>
      <c r="C181" s="241" t="s">
        <v>1000</v>
      </c>
      <c r="D181" s="241"/>
      <c r="E181" s="241"/>
      <c r="F181" s="260" t="s">
        <v>926</v>
      </c>
      <c r="G181" s="241"/>
      <c r="H181" s="241" t="s">
        <v>1001</v>
      </c>
      <c r="I181" s="241" t="s">
        <v>960</v>
      </c>
      <c r="J181" s="241"/>
      <c r="K181" s="282"/>
    </row>
    <row r="182" spans="2:11" ht="15" customHeight="1">
      <c r="B182" s="261"/>
      <c r="C182" s="241" t="s">
        <v>989</v>
      </c>
      <c r="D182" s="241"/>
      <c r="E182" s="241"/>
      <c r="F182" s="260" t="s">
        <v>926</v>
      </c>
      <c r="G182" s="241"/>
      <c r="H182" s="241" t="s">
        <v>1002</v>
      </c>
      <c r="I182" s="241" t="s">
        <v>960</v>
      </c>
      <c r="J182" s="241"/>
      <c r="K182" s="282"/>
    </row>
    <row r="183" spans="2:11" ht="15" customHeight="1">
      <c r="B183" s="261"/>
      <c r="C183" s="241" t="s">
        <v>106</v>
      </c>
      <c r="D183" s="241"/>
      <c r="E183" s="241"/>
      <c r="F183" s="260" t="s">
        <v>932</v>
      </c>
      <c r="G183" s="241"/>
      <c r="H183" s="241" t="s">
        <v>1003</v>
      </c>
      <c r="I183" s="241" t="s">
        <v>928</v>
      </c>
      <c r="J183" s="241">
        <v>50</v>
      </c>
      <c r="K183" s="282"/>
    </row>
    <row r="184" spans="2:11" ht="15" customHeight="1">
      <c r="B184" s="261"/>
      <c r="C184" s="241" t="s">
        <v>1004</v>
      </c>
      <c r="D184" s="241"/>
      <c r="E184" s="241"/>
      <c r="F184" s="260" t="s">
        <v>932</v>
      </c>
      <c r="G184" s="241"/>
      <c r="H184" s="241" t="s">
        <v>1005</v>
      </c>
      <c r="I184" s="241" t="s">
        <v>1006</v>
      </c>
      <c r="J184" s="241"/>
      <c r="K184" s="282"/>
    </row>
    <row r="185" spans="2:11" ht="15" customHeight="1">
      <c r="B185" s="261"/>
      <c r="C185" s="241" t="s">
        <v>1007</v>
      </c>
      <c r="D185" s="241"/>
      <c r="E185" s="241"/>
      <c r="F185" s="260" t="s">
        <v>932</v>
      </c>
      <c r="G185" s="241"/>
      <c r="H185" s="241" t="s">
        <v>1008</v>
      </c>
      <c r="I185" s="241" t="s">
        <v>1006</v>
      </c>
      <c r="J185" s="241"/>
      <c r="K185" s="282"/>
    </row>
    <row r="186" spans="2:11" ht="15" customHeight="1">
      <c r="B186" s="261"/>
      <c r="C186" s="241" t="s">
        <v>1009</v>
      </c>
      <c r="D186" s="241"/>
      <c r="E186" s="241"/>
      <c r="F186" s="260" t="s">
        <v>932</v>
      </c>
      <c r="G186" s="241"/>
      <c r="H186" s="241" t="s">
        <v>1010</v>
      </c>
      <c r="I186" s="241" t="s">
        <v>1006</v>
      </c>
      <c r="J186" s="241"/>
      <c r="K186" s="282"/>
    </row>
    <row r="187" spans="2:11" ht="15" customHeight="1">
      <c r="B187" s="261"/>
      <c r="C187" s="294" t="s">
        <v>1011</v>
      </c>
      <c r="D187" s="241"/>
      <c r="E187" s="241"/>
      <c r="F187" s="260" t="s">
        <v>932</v>
      </c>
      <c r="G187" s="241"/>
      <c r="H187" s="241" t="s">
        <v>1012</v>
      </c>
      <c r="I187" s="241" t="s">
        <v>1013</v>
      </c>
      <c r="J187" s="295" t="s">
        <v>1014</v>
      </c>
      <c r="K187" s="282"/>
    </row>
    <row r="188" spans="2:11" ht="15" customHeight="1">
      <c r="B188" s="261"/>
      <c r="C188" s="246" t="s">
        <v>39</v>
      </c>
      <c r="D188" s="241"/>
      <c r="E188" s="241"/>
      <c r="F188" s="260" t="s">
        <v>926</v>
      </c>
      <c r="G188" s="241"/>
      <c r="H188" s="237" t="s">
        <v>1015</v>
      </c>
      <c r="I188" s="241" t="s">
        <v>1016</v>
      </c>
      <c r="J188" s="241"/>
      <c r="K188" s="282"/>
    </row>
    <row r="189" spans="2:11" ht="15" customHeight="1">
      <c r="B189" s="261"/>
      <c r="C189" s="246" t="s">
        <v>1017</v>
      </c>
      <c r="D189" s="241"/>
      <c r="E189" s="241"/>
      <c r="F189" s="260" t="s">
        <v>926</v>
      </c>
      <c r="G189" s="241"/>
      <c r="H189" s="241" t="s">
        <v>1018</v>
      </c>
      <c r="I189" s="241" t="s">
        <v>960</v>
      </c>
      <c r="J189" s="241"/>
      <c r="K189" s="282"/>
    </row>
    <row r="190" spans="2:11" ht="15" customHeight="1">
      <c r="B190" s="261"/>
      <c r="C190" s="246" t="s">
        <v>1019</v>
      </c>
      <c r="D190" s="241"/>
      <c r="E190" s="241"/>
      <c r="F190" s="260" t="s">
        <v>926</v>
      </c>
      <c r="G190" s="241"/>
      <c r="H190" s="241" t="s">
        <v>1020</v>
      </c>
      <c r="I190" s="241" t="s">
        <v>960</v>
      </c>
      <c r="J190" s="241"/>
      <c r="K190" s="282"/>
    </row>
    <row r="191" spans="2:11" ht="15" customHeight="1">
      <c r="B191" s="261"/>
      <c r="C191" s="246" t="s">
        <v>1021</v>
      </c>
      <c r="D191" s="241"/>
      <c r="E191" s="241"/>
      <c r="F191" s="260" t="s">
        <v>932</v>
      </c>
      <c r="G191" s="241"/>
      <c r="H191" s="241" t="s">
        <v>1022</v>
      </c>
      <c r="I191" s="241" t="s">
        <v>960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2.2">
      <c r="B197" s="232"/>
      <c r="C197" s="348" t="s">
        <v>1023</v>
      </c>
      <c r="D197" s="348"/>
      <c r="E197" s="348"/>
      <c r="F197" s="348"/>
      <c r="G197" s="348"/>
      <c r="H197" s="348"/>
      <c r="I197" s="348"/>
      <c r="J197" s="348"/>
      <c r="K197" s="233"/>
    </row>
    <row r="198" spans="2:11" ht="25.5" customHeight="1">
      <c r="B198" s="232"/>
      <c r="C198" s="297" t="s">
        <v>1024</v>
      </c>
      <c r="D198" s="297"/>
      <c r="E198" s="297"/>
      <c r="F198" s="297" t="s">
        <v>1025</v>
      </c>
      <c r="G198" s="298"/>
      <c r="H198" s="354" t="s">
        <v>1026</v>
      </c>
      <c r="I198" s="354"/>
      <c r="J198" s="354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1016</v>
      </c>
      <c r="D200" s="241"/>
      <c r="E200" s="241"/>
      <c r="F200" s="260" t="s">
        <v>40</v>
      </c>
      <c r="G200" s="241"/>
      <c r="H200" s="350" t="s">
        <v>1027</v>
      </c>
      <c r="I200" s="350"/>
      <c r="J200" s="350"/>
      <c r="K200" s="282"/>
    </row>
    <row r="201" spans="2:11" ht="15" customHeight="1">
      <c r="B201" s="261"/>
      <c r="C201" s="267"/>
      <c r="D201" s="241"/>
      <c r="E201" s="241"/>
      <c r="F201" s="260" t="s">
        <v>41</v>
      </c>
      <c r="G201" s="241"/>
      <c r="H201" s="350" t="s">
        <v>1028</v>
      </c>
      <c r="I201" s="350"/>
      <c r="J201" s="350"/>
      <c r="K201" s="282"/>
    </row>
    <row r="202" spans="2:11" ht="15" customHeight="1">
      <c r="B202" s="261"/>
      <c r="C202" s="267"/>
      <c r="D202" s="241"/>
      <c r="E202" s="241"/>
      <c r="F202" s="260" t="s">
        <v>44</v>
      </c>
      <c r="G202" s="241"/>
      <c r="H202" s="350" t="s">
        <v>1029</v>
      </c>
      <c r="I202" s="350"/>
      <c r="J202" s="350"/>
      <c r="K202" s="282"/>
    </row>
    <row r="203" spans="2:11" ht="15" customHeight="1">
      <c r="B203" s="261"/>
      <c r="C203" s="241"/>
      <c r="D203" s="241"/>
      <c r="E203" s="241"/>
      <c r="F203" s="260" t="s">
        <v>42</v>
      </c>
      <c r="G203" s="241"/>
      <c r="H203" s="350" t="s">
        <v>1030</v>
      </c>
      <c r="I203" s="350"/>
      <c r="J203" s="350"/>
      <c r="K203" s="282"/>
    </row>
    <row r="204" spans="2:11" ht="15" customHeight="1">
      <c r="B204" s="261"/>
      <c r="C204" s="241"/>
      <c r="D204" s="241"/>
      <c r="E204" s="241"/>
      <c r="F204" s="260" t="s">
        <v>43</v>
      </c>
      <c r="G204" s="241"/>
      <c r="H204" s="350" t="s">
        <v>1031</v>
      </c>
      <c r="I204" s="350"/>
      <c r="J204" s="350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972</v>
      </c>
      <c r="D206" s="241"/>
      <c r="E206" s="241"/>
      <c r="F206" s="260" t="s">
        <v>73</v>
      </c>
      <c r="G206" s="241"/>
      <c r="H206" s="350" t="s">
        <v>1032</v>
      </c>
      <c r="I206" s="350"/>
      <c r="J206" s="350"/>
      <c r="K206" s="282"/>
    </row>
    <row r="207" spans="2:11" ht="15" customHeight="1">
      <c r="B207" s="261"/>
      <c r="C207" s="267"/>
      <c r="D207" s="241"/>
      <c r="E207" s="241"/>
      <c r="F207" s="260" t="s">
        <v>869</v>
      </c>
      <c r="G207" s="241"/>
      <c r="H207" s="350" t="s">
        <v>870</v>
      </c>
      <c r="I207" s="350"/>
      <c r="J207" s="350"/>
      <c r="K207" s="282"/>
    </row>
    <row r="208" spans="2:11" ht="15" customHeight="1">
      <c r="B208" s="261"/>
      <c r="C208" s="241"/>
      <c r="D208" s="241"/>
      <c r="E208" s="241"/>
      <c r="F208" s="260" t="s">
        <v>867</v>
      </c>
      <c r="G208" s="241"/>
      <c r="H208" s="350" t="s">
        <v>1033</v>
      </c>
      <c r="I208" s="350"/>
      <c r="J208" s="350"/>
      <c r="K208" s="282"/>
    </row>
    <row r="209" spans="2:11" ht="15" customHeight="1">
      <c r="B209" s="299"/>
      <c r="C209" s="267"/>
      <c r="D209" s="267"/>
      <c r="E209" s="267"/>
      <c r="F209" s="260" t="s">
        <v>871</v>
      </c>
      <c r="G209" s="246"/>
      <c r="H209" s="349" t="s">
        <v>872</v>
      </c>
      <c r="I209" s="349"/>
      <c r="J209" s="349"/>
      <c r="K209" s="300"/>
    </row>
    <row r="210" spans="2:11" ht="15" customHeight="1">
      <c r="B210" s="299"/>
      <c r="C210" s="267"/>
      <c r="D210" s="267"/>
      <c r="E210" s="267"/>
      <c r="F210" s="260" t="s">
        <v>873</v>
      </c>
      <c r="G210" s="246"/>
      <c r="H210" s="349" t="s">
        <v>1034</v>
      </c>
      <c r="I210" s="349"/>
      <c r="J210" s="349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996</v>
      </c>
      <c r="D212" s="267"/>
      <c r="E212" s="267"/>
      <c r="F212" s="260">
        <v>1</v>
      </c>
      <c r="G212" s="246"/>
      <c r="H212" s="349" t="s">
        <v>1035</v>
      </c>
      <c r="I212" s="349"/>
      <c r="J212" s="349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49" t="s">
        <v>1036</v>
      </c>
      <c r="I213" s="349"/>
      <c r="J213" s="349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49" t="s">
        <v>1037</v>
      </c>
      <c r="I214" s="349"/>
      <c r="J214" s="349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49" t="s">
        <v>1038</v>
      </c>
      <c r="I215" s="349"/>
      <c r="J215" s="349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2019-0294B - Stavební úpr...</vt:lpstr>
      <vt:lpstr>Pokyny pro vyplnění</vt:lpstr>
      <vt:lpstr>'2019-0294B - Stavební úpr...'!Názvy_tisku</vt:lpstr>
      <vt:lpstr>'Rekapitulace stavby'!Názvy_tisku</vt:lpstr>
      <vt:lpstr>'2019-0294B - Stavební úpr...'!Oblast_tisku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2019-01-07T10:31:54Z</dcterms:created>
  <dcterms:modified xsi:type="dcterms:W3CDTF">2019-11-06T06:56:37Z</dcterms:modified>
</cp:coreProperties>
</file>